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45" windowHeight="9000" activeTab="0"/>
  </bookViews>
  <sheets>
    <sheet name="軽四輪自動車販売台数(速報)" sheetId="1" r:id="rId1"/>
  </sheets>
  <definedNames/>
  <calcPr fullCalcOnLoad="1"/>
</workbook>
</file>

<file path=xl/sharedStrings.xml><?xml version="1.0" encoding="utf-8"?>
<sst xmlns="http://schemas.openxmlformats.org/spreadsheetml/2006/main" count="69" uniqueCount="36">
  <si>
    <t>静岡県軽自動車販売店協会</t>
  </si>
  <si>
    <t>台</t>
  </si>
  <si>
    <t>乗　用</t>
  </si>
  <si>
    <t>バ　　　　ン</t>
  </si>
  <si>
    <t>トラック</t>
  </si>
  <si>
    <t>　合　計　</t>
  </si>
  <si>
    <t>占拠率(％)</t>
  </si>
  <si>
    <t>ボンバン</t>
  </si>
  <si>
    <t>キャブバン</t>
  </si>
  <si>
    <t>小計</t>
  </si>
  <si>
    <t>ボンバン</t>
  </si>
  <si>
    <t>キャブバン</t>
  </si>
  <si>
    <t>スズキ</t>
  </si>
  <si>
    <t>ダイハツ</t>
  </si>
  <si>
    <t>三　菱</t>
  </si>
  <si>
    <t>スバル</t>
  </si>
  <si>
    <t>ホンダ</t>
  </si>
  <si>
    <t>マツダ</t>
  </si>
  <si>
    <t>日　産</t>
  </si>
  <si>
    <t>スマート</t>
  </si>
  <si>
    <t>その他</t>
  </si>
  <si>
    <t>合　計</t>
  </si>
  <si>
    <t>車　種　別　構　成　比</t>
  </si>
  <si>
    <t>計</t>
  </si>
  <si>
    <t>ボンバン</t>
  </si>
  <si>
    <t>キャブバン</t>
  </si>
  <si>
    <t>2004/12/28 作成</t>
  </si>
  <si>
    <t>平成１６年  年報</t>
  </si>
  <si>
    <t>車種別･銘柄別販売台数</t>
  </si>
  <si>
    <t>新車　　軽四輪自動車販売台数　（速報）</t>
  </si>
  <si>
    <t/>
  </si>
  <si>
    <t>平成１５年  年報</t>
  </si>
  <si>
    <t>前年対比(％)</t>
  </si>
  <si>
    <t>前年     (％)</t>
  </si>
  <si>
    <t>前年対比 (％)</t>
  </si>
  <si>
    <t>当年     (％)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</si>
</sst>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%"/>
    <numFmt numFmtId="179" formatCode="0.0\ &quot;％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24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176" fontId="8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right" vertical="top"/>
    </xf>
    <xf numFmtId="49" fontId="9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horizontal="right" vertical="top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0" xfId="0" applyFont="1" applyBorder="1" applyAlignment="1">
      <alignment vertical="center"/>
    </xf>
    <xf numFmtId="176" fontId="4" fillId="0" borderId="21" xfId="0" applyNumberFormat="1" applyFont="1" applyBorder="1" applyAlignment="1" applyProtection="1">
      <alignment vertical="center"/>
      <protection locked="0"/>
    </xf>
    <xf numFmtId="176" fontId="9" fillId="0" borderId="16" xfId="0" applyNumberFormat="1" applyFont="1" applyBorder="1" applyAlignment="1" applyProtection="1">
      <alignment vertical="center"/>
      <protection locked="0"/>
    </xf>
    <xf numFmtId="176" fontId="9" fillId="0" borderId="13" xfId="0" applyNumberFormat="1" applyFont="1" applyBorder="1" applyAlignment="1" applyProtection="1">
      <alignment vertical="center"/>
      <protection locked="0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 applyProtection="1">
      <alignment vertical="center"/>
      <protection locked="0"/>
    </xf>
    <xf numFmtId="177" fontId="4" fillId="0" borderId="24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176" fontId="4" fillId="0" borderId="23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" vertical="center"/>
    </xf>
    <xf numFmtId="177" fontId="4" fillId="0" borderId="26" xfId="0" applyNumberFormat="1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176" fontId="4" fillId="0" borderId="23" xfId="0" applyNumberFormat="1" applyFont="1" applyBorder="1" applyAlignment="1" applyProtection="1">
      <alignment vertical="center"/>
      <protection/>
    </xf>
    <xf numFmtId="176" fontId="9" fillId="0" borderId="12" xfId="0" applyNumberFormat="1" applyFont="1" applyBorder="1" applyAlignment="1" applyProtection="1">
      <alignment vertical="center"/>
      <protection/>
    </xf>
    <xf numFmtId="176" fontId="9" fillId="0" borderId="13" xfId="0" applyNumberFormat="1" applyFont="1" applyBorder="1" applyAlignment="1" applyProtection="1">
      <alignment vertical="center"/>
      <protection/>
    </xf>
    <xf numFmtId="176" fontId="4" fillId="0" borderId="22" xfId="0" applyNumberFormat="1" applyFont="1" applyBorder="1" applyAlignment="1" applyProtection="1">
      <alignment vertical="center"/>
      <protection/>
    </xf>
    <xf numFmtId="176" fontId="9" fillId="0" borderId="16" xfId="0" applyNumberFormat="1" applyFont="1" applyBorder="1" applyAlignment="1" applyProtection="1">
      <alignment vertical="center"/>
      <protection/>
    </xf>
    <xf numFmtId="176" fontId="4" fillId="0" borderId="24" xfId="0" applyNumberFormat="1" applyFont="1" applyBorder="1" applyAlignment="1" applyProtection="1">
      <alignment horizontal="center" vertical="center"/>
      <protection/>
    </xf>
    <xf numFmtId="176" fontId="4" fillId="0" borderId="24" xfId="0" applyNumberFormat="1" applyFont="1" applyBorder="1" applyAlignment="1">
      <alignment horizontal="center" vertical="center"/>
    </xf>
    <xf numFmtId="0" fontId="0" fillId="0" borderId="28" xfId="0" applyBorder="1" applyAlignment="1">
      <alignment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vertical="top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vertical="top"/>
    </xf>
    <xf numFmtId="0" fontId="4" fillId="0" borderId="0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49" fontId="10" fillId="0" borderId="34" xfId="0" applyNumberFormat="1" applyFont="1" applyBorder="1" applyAlignment="1">
      <alignment horizontal="right" vertical="center"/>
    </xf>
    <xf numFmtId="0" fontId="3" fillId="0" borderId="35" xfId="0" applyFont="1" applyBorder="1" applyAlignment="1">
      <alignment horizontal="left" vertical="center"/>
    </xf>
    <xf numFmtId="0" fontId="0" fillId="0" borderId="33" xfId="0" applyBorder="1" applyAlignment="1">
      <alignment/>
    </xf>
    <xf numFmtId="177" fontId="4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vertical="top"/>
    </xf>
    <xf numFmtId="49" fontId="10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17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7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 vertical="center"/>
    </xf>
    <xf numFmtId="0" fontId="4" fillId="0" borderId="6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6" fillId="0" borderId="4" xfId="0" applyFont="1" applyBorder="1" applyAlignment="1">
      <alignment horizontal="centerContinuous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77" fontId="4" fillId="0" borderId="23" xfId="0" applyNumberFormat="1" applyFont="1" applyBorder="1" applyAlignment="1" applyProtection="1">
      <alignment vertical="center"/>
      <protection/>
    </xf>
    <xf numFmtId="177" fontId="9" fillId="0" borderId="39" xfId="0" applyNumberFormat="1" applyFont="1" applyBorder="1" applyAlignment="1" applyProtection="1">
      <alignment vertical="center"/>
      <protection/>
    </xf>
    <xf numFmtId="177" fontId="9" fillId="0" borderId="13" xfId="0" applyNumberFormat="1" applyFont="1" applyBorder="1" applyAlignment="1" applyProtection="1">
      <alignment vertical="center"/>
      <protection/>
    </xf>
    <xf numFmtId="177" fontId="4" fillId="0" borderId="22" xfId="0" applyNumberFormat="1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177" fontId="4" fillId="0" borderId="23" xfId="0" applyNumberFormat="1" applyFont="1" applyBorder="1" applyAlignment="1">
      <alignment vertical="center"/>
    </xf>
    <xf numFmtId="177" fontId="9" fillId="0" borderId="39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77" fontId="4" fillId="0" borderId="42" xfId="0" applyNumberFormat="1" applyFont="1" applyBorder="1" applyAlignment="1" applyProtection="1">
      <alignment vertical="center"/>
      <protection locked="0"/>
    </xf>
    <xf numFmtId="177" fontId="9" fillId="0" borderId="43" xfId="0" applyNumberFormat="1" applyFont="1" applyBorder="1" applyAlignment="1" applyProtection="1">
      <alignment vertical="center"/>
      <protection locked="0"/>
    </xf>
    <xf numFmtId="177" fontId="9" fillId="0" borderId="44" xfId="0" applyNumberFormat="1" applyFont="1" applyBorder="1" applyAlignment="1" applyProtection="1">
      <alignment vertical="center"/>
      <protection locked="0"/>
    </xf>
    <xf numFmtId="177" fontId="4" fillId="0" borderId="41" xfId="0" applyNumberFormat="1" applyFont="1" applyBorder="1" applyAlignment="1" applyProtection="1">
      <alignment vertical="center"/>
      <protection locked="0"/>
    </xf>
    <xf numFmtId="0" fontId="4" fillId="0" borderId="45" xfId="0" applyFont="1" applyBorder="1" applyAlignment="1" applyProtection="1">
      <alignment vertical="center"/>
      <protection locked="0"/>
    </xf>
    <xf numFmtId="177" fontId="4" fillId="0" borderId="42" xfId="0" applyNumberFormat="1" applyFont="1" applyBorder="1" applyAlignment="1">
      <alignment vertical="center"/>
    </xf>
    <xf numFmtId="177" fontId="9" fillId="0" borderId="46" xfId="0" applyNumberFormat="1" applyFont="1" applyBorder="1" applyAlignment="1">
      <alignment vertical="center"/>
    </xf>
    <xf numFmtId="177" fontId="9" fillId="0" borderId="44" xfId="0" applyNumberFormat="1" applyFont="1" applyBorder="1" applyAlignment="1">
      <alignment vertical="center"/>
    </xf>
    <xf numFmtId="177" fontId="4" fillId="0" borderId="41" xfId="0" applyNumberFormat="1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49" fontId="4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32</xdr:row>
      <xdr:rowOff>171450</xdr:rowOff>
    </xdr:from>
    <xdr:to>
      <xdr:col>17</xdr:col>
      <xdr:colOff>581025</xdr:colOff>
      <xdr:row>32</xdr:row>
      <xdr:rowOff>171450</xdr:rowOff>
    </xdr:to>
    <xdr:sp>
      <xdr:nvSpPr>
        <xdr:cNvPr id="1" name="Line 1"/>
        <xdr:cNvSpPr>
          <a:spLocks/>
        </xdr:cNvSpPr>
      </xdr:nvSpPr>
      <xdr:spPr>
        <a:xfrm>
          <a:off x="10610850" y="7858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19</xdr:row>
      <xdr:rowOff>180975</xdr:rowOff>
    </xdr:from>
    <xdr:to>
      <xdr:col>3</xdr:col>
      <xdr:colOff>571500</xdr:colOff>
      <xdr:row>19</xdr:row>
      <xdr:rowOff>180975</xdr:rowOff>
    </xdr:to>
    <xdr:sp>
      <xdr:nvSpPr>
        <xdr:cNvPr id="2" name="Line 2"/>
        <xdr:cNvSpPr>
          <a:spLocks/>
        </xdr:cNvSpPr>
      </xdr:nvSpPr>
      <xdr:spPr>
        <a:xfrm>
          <a:off x="1714500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19</xdr:row>
      <xdr:rowOff>180975</xdr:rowOff>
    </xdr:from>
    <xdr:to>
      <xdr:col>4</xdr:col>
      <xdr:colOff>581025</xdr:colOff>
      <xdr:row>19</xdr:row>
      <xdr:rowOff>180975</xdr:rowOff>
    </xdr:to>
    <xdr:sp>
      <xdr:nvSpPr>
        <xdr:cNvPr id="3" name="Line 3"/>
        <xdr:cNvSpPr>
          <a:spLocks/>
        </xdr:cNvSpPr>
      </xdr:nvSpPr>
      <xdr:spPr>
        <a:xfrm>
          <a:off x="2371725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19</xdr:row>
      <xdr:rowOff>190500</xdr:rowOff>
    </xdr:from>
    <xdr:to>
      <xdr:col>12</xdr:col>
      <xdr:colOff>571500</xdr:colOff>
      <xdr:row>19</xdr:row>
      <xdr:rowOff>190500</xdr:rowOff>
    </xdr:to>
    <xdr:sp>
      <xdr:nvSpPr>
        <xdr:cNvPr id="4" name="Line 4"/>
        <xdr:cNvSpPr>
          <a:spLocks/>
        </xdr:cNvSpPr>
      </xdr:nvSpPr>
      <xdr:spPr>
        <a:xfrm>
          <a:off x="7410450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19</xdr:row>
      <xdr:rowOff>190500</xdr:rowOff>
    </xdr:from>
    <xdr:to>
      <xdr:col>13</xdr:col>
      <xdr:colOff>581025</xdr:colOff>
      <xdr:row>19</xdr:row>
      <xdr:rowOff>190500</xdr:rowOff>
    </xdr:to>
    <xdr:sp>
      <xdr:nvSpPr>
        <xdr:cNvPr id="5" name="Line 5"/>
        <xdr:cNvSpPr>
          <a:spLocks/>
        </xdr:cNvSpPr>
      </xdr:nvSpPr>
      <xdr:spPr>
        <a:xfrm>
          <a:off x="8067675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32</xdr:row>
      <xdr:rowOff>180975</xdr:rowOff>
    </xdr:from>
    <xdr:to>
      <xdr:col>8</xdr:col>
      <xdr:colOff>600075</xdr:colOff>
      <xdr:row>32</xdr:row>
      <xdr:rowOff>180975</xdr:rowOff>
    </xdr:to>
    <xdr:sp>
      <xdr:nvSpPr>
        <xdr:cNvPr id="6" name="Line 6"/>
        <xdr:cNvSpPr>
          <a:spLocks/>
        </xdr:cNvSpPr>
      </xdr:nvSpPr>
      <xdr:spPr>
        <a:xfrm>
          <a:off x="4933950" y="7867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4"/>
  <sheetViews>
    <sheetView tabSelected="1" workbookViewId="0" topLeftCell="B5">
      <selection activeCell="C12" sqref="C12"/>
    </sheetView>
  </sheetViews>
  <sheetFormatPr defaultColWidth="9.00390625" defaultRowHeight="13.5"/>
  <cols>
    <col min="1" max="1" width="0.5" style="0" hidden="1" customWidth="1"/>
    <col min="2" max="2" width="10.75390625" style="0" customWidth="1"/>
    <col min="3" max="5" width="8.50390625" style="0" customWidth="1"/>
    <col min="7" max="8" width="8.50390625" style="0" customWidth="1"/>
    <col min="9" max="9" width="9.75390625" style="0" customWidth="1"/>
    <col min="10" max="10" width="2.75390625" style="0" customWidth="1"/>
    <col min="11" max="11" width="10.75390625" style="0" customWidth="1"/>
    <col min="12" max="14" width="8.50390625" style="0" customWidth="1"/>
    <col min="16" max="17" width="8.50390625" style="0" customWidth="1"/>
    <col min="18" max="18" width="9.75390625" style="0" customWidth="1"/>
    <col min="19" max="19" width="2.75390625" style="0" customWidth="1"/>
    <col min="20" max="20" width="4.75390625" style="0" customWidth="1"/>
    <col min="21" max="21" width="7.875" style="0" customWidth="1"/>
    <col min="22" max="22" width="4.00390625" style="0" customWidth="1"/>
    <col min="23" max="23" width="2.625" style="0" customWidth="1"/>
  </cols>
  <sheetData>
    <row r="1" spans="2:22" s="1" customFormat="1" ht="15" customHeight="1">
      <c r="B1" s="2" t="s">
        <v>30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V1" s="5" t="s">
        <v>26</v>
      </c>
    </row>
    <row r="2" spans="2:22" s="1" customFormat="1" ht="15" customHeight="1">
      <c r="B2" s="2" t="s">
        <v>30</v>
      </c>
      <c r="C2" s="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V2" s="5"/>
    </row>
    <row r="3" spans="2:20" s="1" customFormat="1" ht="10.5" customHeight="1"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4:21" s="7" customFormat="1" ht="21" customHeight="1">
      <c r="D4" s="8"/>
      <c r="E4" s="8"/>
      <c r="F4" s="8"/>
      <c r="G4" s="8"/>
      <c r="H4" s="9" t="s">
        <v>29</v>
      </c>
      <c r="I4" s="8"/>
      <c r="J4" s="8"/>
      <c r="K4" s="8"/>
      <c r="L4" s="8"/>
      <c r="M4" s="8"/>
      <c r="N4" s="8"/>
      <c r="O4" s="8"/>
      <c r="P4" s="8"/>
      <c r="R4" s="8"/>
      <c r="S4" s="8"/>
      <c r="T4" s="8"/>
      <c r="U4" s="8"/>
    </row>
    <row r="5" spans="3:21" s="7" customFormat="1" ht="19.5" customHeight="1">
      <c r="C5" s="8"/>
      <c r="D5" s="8"/>
      <c r="E5" s="8"/>
      <c r="F5" s="8"/>
      <c r="G5" s="8"/>
      <c r="I5" s="8"/>
      <c r="J5" s="8"/>
      <c r="K5" s="8"/>
      <c r="L5" s="8"/>
      <c r="M5" s="8"/>
      <c r="N5" s="8"/>
      <c r="O5" s="8"/>
      <c r="P5" s="8"/>
      <c r="Q5" s="8" t="s">
        <v>0</v>
      </c>
      <c r="R5" s="8"/>
      <c r="S5" s="8"/>
      <c r="T5" s="8"/>
      <c r="U5" s="8"/>
    </row>
    <row r="6" spans="2:21" s="7" customFormat="1" ht="27.75" customHeight="1">
      <c r="B6" s="8"/>
      <c r="C6" s="8"/>
      <c r="D6" s="10"/>
      <c r="E6" s="10"/>
      <c r="F6" s="10"/>
      <c r="G6" s="10"/>
      <c r="J6" s="10"/>
      <c r="K6" s="11" t="s">
        <v>27</v>
      </c>
      <c r="L6" s="12" t="str">
        <f>TEXT(Q21,"#,##0")</f>
        <v>77,501</v>
      </c>
      <c r="M6" s="13"/>
      <c r="N6" s="14" t="s">
        <v>1</v>
      </c>
      <c r="P6" s="10"/>
      <c r="Q6" s="10"/>
      <c r="R6" s="10"/>
      <c r="S6" s="10"/>
      <c r="T6" s="10"/>
      <c r="U6" s="10"/>
    </row>
    <row r="7" spans="2:21" s="7" customFormat="1" ht="6" customHeight="1">
      <c r="B7" s="8"/>
      <c r="C7" s="8"/>
      <c r="D7" s="10"/>
      <c r="E7" s="10"/>
      <c r="F7" s="10"/>
      <c r="G7" s="10"/>
      <c r="H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8.25" customHeight="1">
      <c r="B8" s="15"/>
      <c r="D8" s="15"/>
      <c r="F8" s="15"/>
      <c r="G8" s="15"/>
      <c r="H8" s="15"/>
      <c r="I8" s="15"/>
      <c r="J8" s="15"/>
      <c r="K8" s="15"/>
      <c r="M8" s="15"/>
      <c r="N8" s="15"/>
      <c r="P8" s="15"/>
      <c r="Q8" s="15"/>
      <c r="R8" s="15"/>
      <c r="S8" s="15"/>
      <c r="T8" s="15"/>
      <c r="U8" s="15"/>
    </row>
    <row r="9" spans="2:21" ht="18.75" customHeight="1" thickBot="1">
      <c r="B9" s="16"/>
      <c r="C9" s="17"/>
      <c r="D9" s="18" t="s">
        <v>31</v>
      </c>
      <c r="E9" s="17"/>
      <c r="F9" s="19"/>
      <c r="G9" s="18" t="s">
        <v>28</v>
      </c>
      <c r="H9" s="20"/>
      <c r="I9" s="21"/>
      <c r="J9" s="20"/>
      <c r="K9" s="16"/>
      <c r="L9" s="17"/>
      <c r="M9" s="18" t="s">
        <v>27</v>
      </c>
      <c r="N9" s="17"/>
      <c r="O9" s="19"/>
      <c r="P9" s="18" t="s">
        <v>28</v>
      </c>
      <c r="Q9" s="20"/>
      <c r="R9" s="21"/>
      <c r="S9" s="15"/>
      <c r="T9" s="15"/>
      <c r="U9" s="15"/>
    </row>
    <row r="10" spans="2:22" ht="15.75" customHeight="1">
      <c r="B10" s="22"/>
      <c r="C10" s="23" t="s">
        <v>2</v>
      </c>
      <c r="D10" s="24" t="s">
        <v>3</v>
      </c>
      <c r="E10" s="25"/>
      <c r="F10" s="26"/>
      <c r="G10" s="23" t="s">
        <v>4</v>
      </c>
      <c r="H10" s="23" t="s">
        <v>5</v>
      </c>
      <c r="I10" s="27" t="s">
        <v>6</v>
      </c>
      <c r="J10" s="15"/>
      <c r="K10" s="22"/>
      <c r="L10" s="23" t="s">
        <v>2</v>
      </c>
      <c r="M10" s="28" t="s">
        <v>3</v>
      </c>
      <c r="N10" s="25"/>
      <c r="O10" s="26"/>
      <c r="P10" s="23" t="s">
        <v>4</v>
      </c>
      <c r="Q10" s="23" t="s">
        <v>5</v>
      </c>
      <c r="R10" s="27" t="s">
        <v>6</v>
      </c>
      <c r="S10" s="15"/>
      <c r="T10" s="29" t="s">
        <v>32</v>
      </c>
      <c r="U10" s="30"/>
      <c r="V10" s="31"/>
    </row>
    <row r="11" spans="2:22" ht="15.75" customHeight="1">
      <c r="B11" s="32"/>
      <c r="C11" s="33"/>
      <c r="D11" s="34" t="s">
        <v>7</v>
      </c>
      <c r="E11" s="35" t="s">
        <v>8</v>
      </c>
      <c r="F11" s="36" t="s">
        <v>9</v>
      </c>
      <c r="G11" s="33"/>
      <c r="H11" s="33"/>
      <c r="I11" s="37"/>
      <c r="J11" s="15"/>
      <c r="K11" s="32"/>
      <c r="L11" s="33"/>
      <c r="M11" s="38" t="s">
        <v>10</v>
      </c>
      <c r="N11" s="35" t="s">
        <v>11</v>
      </c>
      <c r="O11" s="36" t="s">
        <v>9</v>
      </c>
      <c r="P11" s="33"/>
      <c r="Q11" s="33"/>
      <c r="R11" s="37"/>
      <c r="S11" s="15"/>
      <c r="T11" s="39"/>
      <c r="U11" s="40"/>
      <c r="V11" s="41"/>
    </row>
    <row r="12" spans="2:22" s="42" customFormat="1" ht="25.5" customHeight="1">
      <c r="B12" s="43" t="s">
        <v>12</v>
      </c>
      <c r="C12" s="44">
        <v>19809</v>
      </c>
      <c r="D12" s="45">
        <v>1715</v>
      </c>
      <c r="E12" s="46">
        <v>2780</v>
      </c>
      <c r="F12" s="47">
        <f aca="true" t="shared" si="0" ref="F12:F19">SUM(D12:E12)</f>
        <v>4495</v>
      </c>
      <c r="G12" s="48">
        <v>3028</v>
      </c>
      <c r="H12" s="47">
        <f aca="true" t="shared" si="1" ref="H12:H19">SUM(C12,F12,G12)</f>
        <v>27332</v>
      </c>
      <c r="I12" s="49">
        <f>IF(ISERR(H12*100/H21),"",(H12*100/H21))</f>
        <v>37.82766352035873</v>
      </c>
      <c r="J12" s="50"/>
      <c r="K12" s="43" t="s">
        <v>12</v>
      </c>
      <c r="L12" s="48">
        <v>22155</v>
      </c>
      <c r="M12" s="45">
        <v>1223</v>
      </c>
      <c r="N12" s="46">
        <v>2946</v>
      </c>
      <c r="O12" s="47">
        <f aca="true" t="shared" si="2" ref="O12:O19">SUM(M12:N12)</f>
        <v>4169</v>
      </c>
      <c r="P12" s="48">
        <v>3288</v>
      </c>
      <c r="Q12" s="51">
        <f aca="true" t="shared" si="3" ref="Q12:Q19">SUM(L12,O12,P12)</f>
        <v>29612</v>
      </c>
      <c r="R12" s="52">
        <f>IF(ISERR(Q12*100/Q21),"",(Q12*100/Q21))</f>
        <v>38.20853924465491</v>
      </c>
      <c r="S12" s="50"/>
      <c r="T12" s="53"/>
      <c r="U12" s="54">
        <f aca="true" t="shared" si="4" ref="U12:U21">IF(ISERR(Q12*100/H12),"",(Q12*100/H12))</f>
        <v>108.3418703351383</v>
      </c>
      <c r="V12" s="55"/>
    </row>
    <row r="13" spans="2:22" s="42" customFormat="1" ht="25.5" customHeight="1">
      <c r="B13" s="43" t="s">
        <v>13</v>
      </c>
      <c r="C13" s="48">
        <v>17333</v>
      </c>
      <c r="D13" s="45">
        <v>681</v>
      </c>
      <c r="E13" s="46">
        <v>1179</v>
      </c>
      <c r="F13" s="47">
        <f t="shared" si="0"/>
        <v>1860</v>
      </c>
      <c r="G13" s="48">
        <v>2026</v>
      </c>
      <c r="H13" s="47">
        <f t="shared" si="1"/>
        <v>21219</v>
      </c>
      <c r="I13" s="49">
        <f>IF(ISERR(H13*100/H21),"",(H13*100/H21))</f>
        <v>29.367232263957703</v>
      </c>
      <c r="J13" s="50"/>
      <c r="K13" s="43" t="s">
        <v>13</v>
      </c>
      <c r="L13" s="48">
        <v>19044</v>
      </c>
      <c r="M13" s="45">
        <v>563</v>
      </c>
      <c r="N13" s="46">
        <v>1281</v>
      </c>
      <c r="O13" s="47">
        <f t="shared" si="2"/>
        <v>1844</v>
      </c>
      <c r="P13" s="48">
        <v>2031</v>
      </c>
      <c r="Q13" s="51">
        <f t="shared" si="3"/>
        <v>22919</v>
      </c>
      <c r="R13" s="52">
        <f>IF(ISERR(Q13*100/Q21),"",(Q13*100/Q21))</f>
        <v>29.572521644882002</v>
      </c>
      <c r="S13" s="50"/>
      <c r="T13" s="53"/>
      <c r="U13" s="54">
        <f t="shared" si="4"/>
        <v>108.01168763843725</v>
      </c>
      <c r="V13" s="55"/>
    </row>
    <row r="14" spans="2:22" s="42" customFormat="1" ht="25.5" customHeight="1">
      <c r="B14" s="43" t="s">
        <v>14</v>
      </c>
      <c r="C14" s="44">
        <v>4503</v>
      </c>
      <c r="D14" s="45">
        <v>422</v>
      </c>
      <c r="E14" s="46">
        <v>735</v>
      </c>
      <c r="F14" s="47">
        <f t="shared" si="0"/>
        <v>1157</v>
      </c>
      <c r="G14" s="48">
        <v>676</v>
      </c>
      <c r="H14" s="47">
        <f t="shared" si="1"/>
        <v>6336</v>
      </c>
      <c r="I14" s="49">
        <f>IF(ISERR(H14*100/H21),"",(H14*100/H21))</f>
        <v>8.769064688460155</v>
      </c>
      <c r="J14" s="50"/>
      <c r="K14" s="43" t="s">
        <v>14</v>
      </c>
      <c r="L14" s="48">
        <v>2785</v>
      </c>
      <c r="M14" s="45">
        <v>436</v>
      </c>
      <c r="N14" s="46">
        <v>653</v>
      </c>
      <c r="O14" s="47">
        <f t="shared" si="2"/>
        <v>1089</v>
      </c>
      <c r="P14" s="48">
        <v>646</v>
      </c>
      <c r="Q14" s="51">
        <f t="shared" si="3"/>
        <v>4520</v>
      </c>
      <c r="R14" s="52">
        <f>IF(ISERR(Q14*100/Q21),"",(Q14*100/Q21))</f>
        <v>5.8321828105443805</v>
      </c>
      <c r="S14" s="50"/>
      <c r="T14" s="53"/>
      <c r="U14" s="54">
        <f t="shared" si="4"/>
        <v>71.33838383838383</v>
      </c>
      <c r="V14" s="55"/>
    </row>
    <row r="15" spans="2:22" s="42" customFormat="1" ht="25.5" customHeight="1">
      <c r="B15" s="43" t="s">
        <v>15</v>
      </c>
      <c r="C15" s="48">
        <v>1151</v>
      </c>
      <c r="D15" s="45">
        <v>188</v>
      </c>
      <c r="E15" s="46">
        <v>348</v>
      </c>
      <c r="F15" s="47">
        <f t="shared" si="0"/>
        <v>536</v>
      </c>
      <c r="G15" s="48">
        <v>363</v>
      </c>
      <c r="H15" s="47">
        <f t="shared" si="1"/>
        <v>2050</v>
      </c>
      <c r="I15" s="49">
        <f>IF(ISERR(H15*100/H21),"",(H15*100/H21))</f>
        <v>2.837213164669084</v>
      </c>
      <c r="J15" s="50"/>
      <c r="K15" s="43" t="s">
        <v>15</v>
      </c>
      <c r="L15" s="48">
        <v>1881</v>
      </c>
      <c r="M15" s="45">
        <v>167</v>
      </c>
      <c r="N15" s="46">
        <v>341</v>
      </c>
      <c r="O15" s="47">
        <f t="shared" si="2"/>
        <v>508</v>
      </c>
      <c r="P15" s="48">
        <v>321</v>
      </c>
      <c r="Q15" s="51">
        <f t="shared" si="3"/>
        <v>2710</v>
      </c>
      <c r="R15" s="52">
        <f>IF(ISERR(Q15*100/Q21),"",(Q15*100/Q21))</f>
        <v>3.4967290744635555</v>
      </c>
      <c r="S15" s="50"/>
      <c r="T15" s="53"/>
      <c r="U15" s="54">
        <f t="shared" si="4"/>
        <v>132.1951219512195</v>
      </c>
      <c r="V15" s="55"/>
    </row>
    <row r="16" spans="2:22" s="42" customFormat="1" ht="25.5" customHeight="1">
      <c r="B16" s="43" t="s">
        <v>16</v>
      </c>
      <c r="C16" s="44">
        <v>9815</v>
      </c>
      <c r="D16" s="45">
        <v>0</v>
      </c>
      <c r="E16" s="46">
        <v>948</v>
      </c>
      <c r="F16" s="47">
        <f t="shared" si="0"/>
        <v>948</v>
      </c>
      <c r="G16" s="48">
        <v>1085</v>
      </c>
      <c r="H16" s="47">
        <f t="shared" si="1"/>
        <v>11848</v>
      </c>
      <c r="I16" s="49">
        <f>IF(ISERR(H16*100/H21),"",(H16*100/H21))</f>
        <v>16.397708085365515</v>
      </c>
      <c r="J16" s="50"/>
      <c r="K16" s="43" t="s">
        <v>16</v>
      </c>
      <c r="L16" s="48">
        <v>10412</v>
      </c>
      <c r="M16" s="45">
        <v>0</v>
      </c>
      <c r="N16" s="46">
        <v>926</v>
      </c>
      <c r="O16" s="47">
        <f t="shared" si="2"/>
        <v>926</v>
      </c>
      <c r="P16" s="48">
        <v>1054</v>
      </c>
      <c r="Q16" s="51">
        <f t="shared" si="3"/>
        <v>12392</v>
      </c>
      <c r="R16" s="52">
        <f>IF(ISERR(Q16*100/Q21),"",(Q16*100/Q21))</f>
        <v>15.989471103598664</v>
      </c>
      <c r="S16" s="50"/>
      <c r="T16" s="53"/>
      <c r="U16" s="54">
        <f t="shared" si="4"/>
        <v>104.59149223497637</v>
      </c>
      <c r="V16" s="55"/>
    </row>
    <row r="17" spans="2:22" s="42" customFormat="1" ht="25.5" customHeight="1">
      <c r="B17" s="43" t="s">
        <v>17</v>
      </c>
      <c r="C17" s="48">
        <v>867</v>
      </c>
      <c r="D17" s="45">
        <v>0</v>
      </c>
      <c r="E17" s="46">
        <v>145</v>
      </c>
      <c r="F17" s="47">
        <f t="shared" si="0"/>
        <v>145</v>
      </c>
      <c r="G17" s="48">
        <v>71</v>
      </c>
      <c r="H17" s="47">
        <f t="shared" si="1"/>
        <v>1083</v>
      </c>
      <c r="I17" s="49">
        <f>IF(ISERR(H17*100/H21),"",(H17*100/H21))</f>
        <v>1.4988789547983503</v>
      </c>
      <c r="J17" s="50"/>
      <c r="K17" s="43" t="s">
        <v>17</v>
      </c>
      <c r="L17" s="48">
        <v>1040</v>
      </c>
      <c r="M17" s="45">
        <v>0</v>
      </c>
      <c r="N17" s="46">
        <v>140</v>
      </c>
      <c r="O17" s="47">
        <f t="shared" si="2"/>
        <v>140</v>
      </c>
      <c r="P17" s="48">
        <v>77</v>
      </c>
      <c r="Q17" s="51">
        <f t="shared" si="3"/>
        <v>1257</v>
      </c>
      <c r="R17" s="52">
        <f>IF(ISERR(Q17*100/Q21),"",(Q17*100/Q21))</f>
        <v>1.6219145559412136</v>
      </c>
      <c r="S17" s="50"/>
      <c r="T17" s="53"/>
      <c r="U17" s="54">
        <f t="shared" si="4"/>
        <v>116.06648199445983</v>
      </c>
      <c r="V17" s="55"/>
    </row>
    <row r="18" spans="2:22" s="42" customFormat="1" ht="25.5" customHeight="1">
      <c r="B18" s="43" t="s">
        <v>18</v>
      </c>
      <c r="C18" s="48">
        <v>1818</v>
      </c>
      <c r="D18" s="45">
        <v>0</v>
      </c>
      <c r="E18" s="46">
        <v>175</v>
      </c>
      <c r="F18" s="47">
        <f t="shared" si="0"/>
        <v>175</v>
      </c>
      <c r="G18" s="48">
        <v>167</v>
      </c>
      <c r="H18" s="47">
        <f t="shared" si="1"/>
        <v>2160</v>
      </c>
      <c r="I18" s="49">
        <f>IF(ISERR(H18*100/H21),"",(H18*100/H21))</f>
        <v>2.9894538710659617</v>
      </c>
      <c r="J18" s="50"/>
      <c r="K18" s="43" t="s">
        <v>18</v>
      </c>
      <c r="L18" s="48">
        <v>2722</v>
      </c>
      <c r="M18" s="45">
        <v>0</v>
      </c>
      <c r="N18" s="46">
        <v>742</v>
      </c>
      <c r="O18" s="47">
        <f t="shared" si="2"/>
        <v>742</v>
      </c>
      <c r="P18" s="48">
        <v>446</v>
      </c>
      <c r="Q18" s="51">
        <f t="shared" si="3"/>
        <v>3910</v>
      </c>
      <c r="R18" s="52">
        <f>IF(ISERR(Q18*100/Q21),"",(Q18*100/Q21))</f>
        <v>5.045096192307196</v>
      </c>
      <c r="S18" s="50"/>
      <c r="T18" s="53"/>
      <c r="U18" s="54">
        <f t="shared" si="4"/>
        <v>181.0185185185185</v>
      </c>
      <c r="V18" s="55"/>
    </row>
    <row r="19" spans="2:22" s="42" customFormat="1" ht="25.5" customHeight="1">
      <c r="B19" s="43" t="s">
        <v>19</v>
      </c>
      <c r="C19" s="48">
        <v>85</v>
      </c>
      <c r="D19" s="45">
        <v>0</v>
      </c>
      <c r="E19" s="46">
        <v>0</v>
      </c>
      <c r="F19" s="47">
        <f t="shared" si="0"/>
        <v>0</v>
      </c>
      <c r="G19" s="48">
        <v>0</v>
      </c>
      <c r="H19" s="47">
        <f t="shared" si="1"/>
        <v>85</v>
      </c>
      <c r="I19" s="49">
        <f>IF(ISERR(H19*100/H21),"",(H19*100/H21))</f>
        <v>0.11764054585213275</v>
      </c>
      <c r="J19" s="50"/>
      <c r="K19" s="43" t="s">
        <v>19</v>
      </c>
      <c r="L19" s="48">
        <v>57</v>
      </c>
      <c r="M19" s="45">
        <v>0</v>
      </c>
      <c r="N19" s="46">
        <v>0</v>
      </c>
      <c r="O19" s="47">
        <f t="shared" si="2"/>
        <v>0</v>
      </c>
      <c r="P19" s="48">
        <v>0</v>
      </c>
      <c r="Q19" s="51">
        <f t="shared" si="3"/>
        <v>57</v>
      </c>
      <c r="R19" s="52">
        <f>IF(ISERR(Q19*100/Q21),"",(Q19*100/Q21))</f>
        <v>0.07354743809757293</v>
      </c>
      <c r="S19" s="50"/>
      <c r="T19" s="53"/>
      <c r="U19" s="54">
        <f t="shared" si="4"/>
        <v>67.05882352941177</v>
      </c>
      <c r="V19" s="55"/>
    </row>
    <row r="20" spans="2:22" s="42" customFormat="1" ht="25.5" customHeight="1">
      <c r="B20" s="43" t="s">
        <v>20</v>
      </c>
      <c r="C20" s="56">
        <v>2</v>
      </c>
      <c r="D20" s="57"/>
      <c r="E20" s="58"/>
      <c r="F20" s="59">
        <v>0</v>
      </c>
      <c r="G20" s="56">
        <v>139</v>
      </c>
      <c r="H20" s="48">
        <f>SUM(C20+F20+G20)</f>
        <v>141</v>
      </c>
      <c r="I20" s="49">
        <f>IF(ISERR(H20*100/H21),"",(H20*100/H21))</f>
        <v>0.19514490547236138</v>
      </c>
      <c r="J20" s="50"/>
      <c r="K20" s="43" t="s">
        <v>20</v>
      </c>
      <c r="L20" s="56">
        <v>7</v>
      </c>
      <c r="M20" s="60"/>
      <c r="N20" s="58"/>
      <c r="O20" s="59">
        <v>1</v>
      </c>
      <c r="P20" s="56">
        <v>116</v>
      </c>
      <c r="Q20" s="51">
        <f>SUM(L20+O20+P20)</f>
        <v>124</v>
      </c>
      <c r="R20" s="52">
        <f>IF(ISERR(Q20*100/Q21),"",(Q20*100/Q21))</f>
        <v>0.15999793551050953</v>
      </c>
      <c r="S20" s="50"/>
      <c r="T20" s="53"/>
      <c r="U20" s="54">
        <f t="shared" si="4"/>
        <v>87.94326241134752</v>
      </c>
      <c r="V20" s="55"/>
    </row>
    <row r="21" spans="2:22" s="42" customFormat="1" ht="25.5" customHeight="1">
      <c r="B21" s="43" t="s">
        <v>21</v>
      </c>
      <c r="C21" s="56">
        <f aca="true" t="shared" si="5" ref="C21:H21">SUM(C12:C20)</f>
        <v>55383</v>
      </c>
      <c r="D21" s="57">
        <f t="shared" si="5"/>
        <v>3006</v>
      </c>
      <c r="E21" s="58">
        <f t="shared" si="5"/>
        <v>6310</v>
      </c>
      <c r="F21" s="59">
        <f t="shared" si="5"/>
        <v>9316</v>
      </c>
      <c r="G21" s="56">
        <f t="shared" si="5"/>
        <v>7555</v>
      </c>
      <c r="H21" s="51">
        <f t="shared" si="5"/>
        <v>72254</v>
      </c>
      <c r="I21" s="61">
        <f>IF(ISERR(H21*100/H21),"",(H21*100/H21))</f>
        <v>100</v>
      </c>
      <c r="J21" s="50"/>
      <c r="K21" s="43" t="s">
        <v>21</v>
      </c>
      <c r="L21" s="56">
        <f aca="true" t="shared" si="6" ref="L21:Q21">SUM(L12:L20)</f>
        <v>60103</v>
      </c>
      <c r="M21" s="60">
        <f t="shared" si="6"/>
        <v>2389</v>
      </c>
      <c r="N21" s="58">
        <f t="shared" si="6"/>
        <v>7029</v>
      </c>
      <c r="O21" s="59">
        <f t="shared" si="6"/>
        <v>9419</v>
      </c>
      <c r="P21" s="56">
        <f t="shared" si="6"/>
        <v>7979</v>
      </c>
      <c r="Q21" s="51">
        <f t="shared" si="6"/>
        <v>77501</v>
      </c>
      <c r="R21" s="62">
        <f>IF(ISERR(Q21*100/Q21),"",(Q21*100/Q21))</f>
        <v>100</v>
      </c>
      <c r="S21" s="50"/>
      <c r="T21" s="53"/>
      <c r="U21" s="54">
        <f t="shared" si="4"/>
        <v>107.26188169513107</v>
      </c>
      <c r="V21" s="55"/>
    </row>
    <row r="22" spans="2:22" ht="12.75" customHeight="1">
      <c r="B22" s="63"/>
      <c r="C22" s="64"/>
      <c r="D22" s="64"/>
      <c r="E22" s="64"/>
      <c r="F22" s="64"/>
      <c r="G22" s="64"/>
      <c r="H22" s="64"/>
      <c r="I22" s="65"/>
      <c r="J22" s="15"/>
      <c r="K22" s="63"/>
      <c r="L22" s="66"/>
      <c r="M22" s="66"/>
      <c r="N22" s="66"/>
      <c r="O22" s="66"/>
      <c r="P22" s="66"/>
      <c r="Q22" s="66"/>
      <c r="R22" s="67"/>
      <c r="S22" s="15"/>
      <c r="T22" s="68"/>
      <c r="U22" s="69"/>
      <c r="V22" s="70"/>
    </row>
    <row r="23" spans="2:22" ht="28.5" customHeight="1" thickBot="1">
      <c r="B23" s="71"/>
      <c r="C23" s="72"/>
      <c r="D23" s="72"/>
      <c r="E23" s="72"/>
      <c r="F23" s="73"/>
      <c r="G23" s="74"/>
      <c r="H23" s="74"/>
      <c r="I23" s="75"/>
      <c r="J23" s="15"/>
      <c r="K23" s="76"/>
      <c r="L23" s="72"/>
      <c r="M23" s="72"/>
      <c r="N23" s="72"/>
      <c r="O23" s="73"/>
      <c r="P23" s="74"/>
      <c r="Q23" s="74"/>
      <c r="R23" s="75"/>
      <c r="S23" s="15"/>
      <c r="T23" s="76"/>
      <c r="U23" s="77">
        <f>IF(ISERR(SUM(P23*100/G23)),"",SUM(P23*100/G23))</f>
      </c>
      <c r="V23" s="78"/>
    </row>
    <row r="24" spans="2:21" ht="12" customHeight="1">
      <c r="B24" s="79"/>
      <c r="C24" s="79"/>
      <c r="D24" s="79"/>
      <c r="E24" s="79"/>
      <c r="F24" s="79"/>
      <c r="G24" s="79"/>
      <c r="H24" s="79"/>
      <c r="I24" s="80"/>
      <c r="J24" s="15"/>
      <c r="K24" s="79"/>
      <c r="L24" s="79"/>
      <c r="M24" s="79"/>
      <c r="N24" s="79"/>
      <c r="O24" s="79"/>
      <c r="P24" s="79"/>
      <c r="Q24" s="79"/>
      <c r="R24" s="80"/>
      <c r="S24" s="15"/>
      <c r="T24" s="81"/>
      <c r="U24" s="15"/>
    </row>
    <row r="25" spans="2:21" ht="15.75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82"/>
      <c r="O25" s="15"/>
      <c r="Q25" s="83"/>
      <c r="R25" s="84" t="str">
        <f>IF(ISERR(SUM(Q21*100/N25))," ",SUM(Q21*100/N25))</f>
        <v> </v>
      </c>
      <c r="S25" s="15"/>
      <c r="T25" s="15"/>
      <c r="U25" s="15"/>
    </row>
    <row r="26" spans="2:21" ht="9.75" customHeight="1">
      <c r="B26" s="15"/>
      <c r="C26" s="15"/>
      <c r="D26" s="15"/>
      <c r="E26" s="15"/>
      <c r="F26" s="15"/>
      <c r="G26" s="15"/>
      <c r="H26" s="15"/>
      <c r="I26" s="15"/>
      <c r="J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2:21" ht="13.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2:21" ht="13.5">
      <c r="B28" s="85" t="s">
        <v>22</v>
      </c>
      <c r="C28" s="86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15"/>
      <c r="T28" s="15"/>
      <c r="U28" s="15"/>
    </row>
    <row r="29" spans="2:21" ht="14.25" thickBot="1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2:21" ht="15.75" customHeight="1">
      <c r="B30" s="87"/>
      <c r="C30" s="88"/>
      <c r="D30" s="89" t="s">
        <v>2</v>
      </c>
      <c r="E30" s="90" t="s">
        <v>3</v>
      </c>
      <c r="F30" s="91"/>
      <c r="G30" s="92"/>
      <c r="H30" s="89" t="s">
        <v>4</v>
      </c>
      <c r="I30" s="93" t="s">
        <v>23</v>
      </c>
      <c r="J30" s="15"/>
      <c r="K30" s="87"/>
      <c r="L30" s="88"/>
      <c r="M30" s="89" t="s">
        <v>2</v>
      </c>
      <c r="N30" s="90" t="s">
        <v>3</v>
      </c>
      <c r="O30" s="91"/>
      <c r="P30" s="92"/>
      <c r="Q30" s="89" t="s">
        <v>4</v>
      </c>
      <c r="R30" s="93" t="s">
        <v>23</v>
      </c>
      <c r="S30" s="15"/>
      <c r="T30" s="15"/>
      <c r="U30" s="15"/>
    </row>
    <row r="31" spans="2:21" ht="15.75" customHeight="1">
      <c r="B31" s="94"/>
      <c r="C31" s="95"/>
      <c r="D31" s="96"/>
      <c r="E31" s="97" t="s">
        <v>24</v>
      </c>
      <c r="F31" s="98" t="s">
        <v>25</v>
      </c>
      <c r="G31" s="36" t="s">
        <v>23</v>
      </c>
      <c r="H31" s="96"/>
      <c r="I31" s="99"/>
      <c r="J31" s="15"/>
      <c r="K31" s="94"/>
      <c r="L31" s="95"/>
      <c r="M31" s="96"/>
      <c r="N31" s="97" t="s">
        <v>24</v>
      </c>
      <c r="O31" s="98" t="s">
        <v>25</v>
      </c>
      <c r="P31" s="36" t="s">
        <v>23</v>
      </c>
      <c r="Q31" s="96"/>
      <c r="R31" s="99"/>
      <c r="S31" s="15"/>
      <c r="T31" s="15"/>
      <c r="U31" s="15"/>
    </row>
    <row r="32" spans="2:21" s="42" customFormat="1" ht="25.5" customHeight="1">
      <c r="B32" s="100" t="s">
        <v>33</v>
      </c>
      <c r="C32" s="101"/>
      <c r="D32" s="102">
        <f>IF(ISERR(C21*100/H21)," ",(C21*100/H21))</f>
        <v>76.65042765798434</v>
      </c>
      <c r="E32" s="103">
        <f>IF(ISERR(D21*100/H21)," ",(D21*100/H21))</f>
        <v>4.16032330390013</v>
      </c>
      <c r="F32" s="104">
        <f>IF(ISERR(E21*100/H21)," ",(E21*100/H21))</f>
        <v>8.73308052149362</v>
      </c>
      <c r="G32" s="105">
        <f>IF(ISERR(F21*100/H21)," ",(F21*100/H21))</f>
        <v>12.893403825393749</v>
      </c>
      <c r="H32" s="102">
        <f>IF(ISERR(G21*100/H21)," ",(G21*100/H21))</f>
        <v>10.456168516621917</v>
      </c>
      <c r="I32" s="106">
        <f>IF(ISERR(H21*100/H21)," ",(H21*100/H21))</f>
        <v>100</v>
      </c>
      <c r="J32" s="50"/>
      <c r="K32" s="100" t="s">
        <v>35</v>
      </c>
      <c r="L32" s="101"/>
      <c r="M32" s="107">
        <f>IF(ISERR(L21*100/Q21)," ",(L21*100/Q21))</f>
        <v>77.55125740313028</v>
      </c>
      <c r="N32" s="108">
        <f>IF(ISERR(M21*100/Q21)," ",(M21*100/Q21))</f>
        <v>3.0825408704403814</v>
      </c>
      <c r="O32" s="109">
        <f>IF(ISERR(N21*100/Q21)," ",(N21*100/Q21))</f>
        <v>9.069560392769125</v>
      </c>
      <c r="P32" s="110">
        <f>IF(ISERR(O21*100/Q21)," ",(O21*100/Q21))</f>
        <v>12.153391569141043</v>
      </c>
      <c r="Q32" s="107">
        <f>IF(ISERR(P21*100/Q21)," ",(P21*100/Q21))</f>
        <v>10.295351027728675</v>
      </c>
      <c r="R32" s="111">
        <f>IF(ISERR(Q21*100/Q21)," ",(Q21*100/Q21))</f>
        <v>100</v>
      </c>
      <c r="S32" s="50"/>
      <c r="T32" s="50"/>
      <c r="U32" s="50"/>
    </row>
    <row r="33" spans="2:21" s="42" customFormat="1" ht="25.5" customHeight="1" thickBot="1">
      <c r="B33" s="112" t="s">
        <v>34</v>
      </c>
      <c r="C33" s="113"/>
      <c r="D33" s="114"/>
      <c r="E33" s="115"/>
      <c r="F33" s="116"/>
      <c r="G33" s="117"/>
      <c r="H33" s="114"/>
      <c r="I33" s="118"/>
      <c r="J33" s="50"/>
      <c r="K33" s="112" t="s">
        <v>34</v>
      </c>
      <c r="L33" s="113"/>
      <c r="M33" s="119">
        <f>IF(ISERR(L21*100/C21)," ",(L21*100/C21))</f>
        <v>108.52247079428706</v>
      </c>
      <c r="N33" s="120">
        <f>IF(ISERR(M21*100/D21)," ",(M21*100/D21))</f>
        <v>79.47438456420493</v>
      </c>
      <c r="O33" s="121">
        <f>IF(ISERR(N21*100/E21)," ",(N21*100/E21))</f>
        <v>111.3946117274168</v>
      </c>
      <c r="P33" s="122">
        <f>IF(ISERR(O21*100/F21)," ",(O21*100/F21))</f>
        <v>101.10562473164448</v>
      </c>
      <c r="Q33" s="119">
        <f>IF(ISERR(P21*100/G21)," ",(P21*100/G21))</f>
        <v>105.61217736598279</v>
      </c>
      <c r="R33" s="123"/>
      <c r="S33" s="50"/>
      <c r="T33" s="50"/>
      <c r="U33" s="50"/>
    </row>
    <row r="34" spans="2:21" ht="13.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Q34" s="15"/>
      <c r="R34" s="15"/>
      <c r="S34" s="15"/>
      <c r="T34" s="15"/>
      <c r="U34" s="15"/>
    </row>
    <row r="35" spans="2:21" ht="13.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24" t="s">
        <v>30</v>
      </c>
      <c r="Q35" s="15"/>
      <c r="R35" s="15"/>
      <c r="S35" s="15"/>
      <c r="T35" s="15"/>
      <c r="U35" s="15"/>
    </row>
    <row r="36" spans="2:21" ht="13.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24" t="s">
        <v>30</v>
      </c>
      <c r="P36" s="15"/>
      <c r="Q36" s="15"/>
      <c r="R36" s="15"/>
      <c r="S36" s="15"/>
      <c r="T36" s="15"/>
      <c r="U36" s="15"/>
    </row>
    <row r="37" spans="2:21" ht="13.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2:21" ht="13.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ht="13.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21" ht="13.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21" ht="13.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21" ht="13.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21" ht="13.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2:21" ht="13.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3:20" ht="13.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3:20" ht="13.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3:20" ht="13.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3:20" ht="13.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3:20" ht="13.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3:20" ht="13.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3:20" ht="13.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3:20" ht="13.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3:20" ht="13.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3:20" ht="13.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</sheetData>
  <mergeCells count="18">
    <mergeCell ref="L6:M6"/>
    <mergeCell ref="M30:M31"/>
    <mergeCell ref="L10:L11"/>
    <mergeCell ref="R30:R31"/>
    <mergeCell ref="P10:P11"/>
    <mergeCell ref="Q10:Q11"/>
    <mergeCell ref="R10:R11"/>
    <mergeCell ref="P23:Q23"/>
    <mergeCell ref="T10:V11"/>
    <mergeCell ref="Q30:Q31"/>
    <mergeCell ref="C10:C11"/>
    <mergeCell ref="G10:G11"/>
    <mergeCell ref="H10:H11"/>
    <mergeCell ref="I10:I11"/>
    <mergeCell ref="D30:D31"/>
    <mergeCell ref="H30:H31"/>
    <mergeCell ref="I30:I31"/>
    <mergeCell ref="G23:H23"/>
  </mergeCells>
  <printOptions/>
  <pageMargins left="0.7874015748031497" right="0.3937007874015748" top="0.5905511811023623" bottom="0.5905511811023623" header="0.5118110236220472" footer="0.5118110236220472"/>
  <pageSetup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静岡県軽自動車販売店協会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kcars11</dc:creator>
  <cp:keywords/>
  <dc:description/>
  <cp:lastModifiedBy>kcars11</cp:lastModifiedBy>
  <dcterms:created xsi:type="dcterms:W3CDTF">2004-12-28T07:57:51Z</dcterms:created>
  <dcterms:modified xsi:type="dcterms:W3CDTF">2004-12-28T07:58:13Z</dcterms:modified>
  <cp:category/>
  <cp:version/>
  <cp:contentType/>
  <cp:contentStatus/>
</cp:coreProperties>
</file>