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<sst xmlns="http://schemas.openxmlformats.org/spreadsheetml/2006/main" count="83" uniqueCount="42">
  <si>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</si>
  <si>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</si>
  <si>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</si>
  <si>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</si>
  <si>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</si>
  <si>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</si>
  <si>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</si>
  <si>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</si>
  <si>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</si>
  <si>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</si>
  <si>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</si>
  <si>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</si>
  <si>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</si>
  <si>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</si>
  <si>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</si>
  <si>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</si>
  <si>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</si>
  <si>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</si>
  <si>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</si>
  <si>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</si>
  <si>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</si>
  <si>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</si>
  <si>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</si>
  <si>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</si>
  <si>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</si>
  <si>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</si>
  <si>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</si>
  <si>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2024/05/01 作成</t>
  </si>
  <si>
    <t>令和　６年　４月</t>
  </si>
  <si>
    <t>車種別･銘柄別販売台数</t>
  </si>
  <si>
    <t>新車　　軽四輪自動車販売台数　（速報）</t>
  </si>
  <si>
    <t/>
  </si>
  <si>
    <t>令和　５年　４月</t>
  </si>
  <si>
    <t>前年  (令和　５年  １月～令和　５年　４月)</t>
  </si>
  <si>
    <t>当年  (令和　６年  １月～令和　６年　４月)</t>
  </si>
  <si>
    <t xml:space="preserve">  前月    令和　６年　３月</t>
  </si>
  <si>
    <t>前年４月 (％)</t>
  </si>
  <si>
    <t>前年同月対比 (％)</t>
  </si>
  <si>
    <t>当年４月 (％)</t>
  </si>
  <si>
    <t>29,736</t>
  </si>
  <si>
    <t>22,509</t>
  </si>
  <si>
    <t>6,718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</si>
</sst>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4,395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1546</v>
      </c>
      <c r="D12" s="44">
        <v>48</v>
      </c>
      <c r="E12" s="45">
        <v>266</v>
      </c>
      <c r="F12" s="46">
        <f aca="true" t="shared" si="0" ref="F12:F18">SUM(D12:E12)</f>
        <v>314</v>
      </c>
      <c r="G12" s="47">
        <v>131</v>
      </c>
      <c r="H12" s="46">
        <f aca="true" t="shared" si="1" ref="H12:H18">SUM(C12,F12,G12)</f>
        <v>1991</v>
      </c>
      <c r="I12" s="48">
        <f>IF(ISERR(H12*100/H22),"",(H12*100/H22))</f>
        <v>35.07751937984496</v>
      </c>
      <c r="J12" s="49"/>
      <c r="K12" s="42" t="s">
        <v>11</v>
      </c>
      <c r="L12" s="47">
        <v>1788</v>
      </c>
      <c r="M12" s="44">
        <v>30</v>
      </c>
      <c r="N12" s="45">
        <v>301</v>
      </c>
      <c r="O12" s="46">
        <f aca="true" t="shared" si="2" ref="O12:O18">SUM(M12:N12)</f>
        <v>331</v>
      </c>
      <c r="P12" s="47">
        <v>122</v>
      </c>
      <c r="Q12" s="50">
        <f aca="true" t="shared" si="3" ref="Q12:Q18">SUM(L12,O12,P12)</f>
        <v>2241</v>
      </c>
      <c r="R12" s="51">
        <f>IF(ISERR(Q12*100/Q22),"",(Q12*100/Q22))</f>
        <v>50.98976109215017</v>
      </c>
      <c r="S12" s="49"/>
      <c r="T12" s="52"/>
      <c r="U12" s="53">
        <f aca="true" t="shared" si="4" ref="U12:U18">IF(ISERR(Q12*100/H12),"",(Q12*100/H12))</f>
        <v>112.55650426921144</v>
      </c>
      <c r="V12" s="54"/>
    </row>
    <row r="13" spans="2:22" s="55" customFormat="1" ht="25.5" customHeight="1">
      <c r="B13" s="42" t="s">
        <v>12</v>
      </c>
      <c r="C13" s="47">
        <v>1267</v>
      </c>
      <c r="D13" s="44">
        <v>0</v>
      </c>
      <c r="E13" s="45">
        <v>315</v>
      </c>
      <c r="F13" s="46">
        <f t="shared" si="0"/>
        <v>315</v>
      </c>
      <c r="G13" s="47">
        <v>207</v>
      </c>
      <c r="H13" s="46">
        <f t="shared" si="1"/>
        <v>1789</v>
      </c>
      <c r="I13" s="48">
        <f>IF(ISERR(H13*100/H22),"",(H13*100/H22))</f>
        <v>31.518675123326286</v>
      </c>
      <c r="J13" s="49"/>
      <c r="K13" s="42" t="s">
        <v>12</v>
      </c>
      <c r="L13" s="47">
        <v>177</v>
      </c>
      <c r="M13" s="44">
        <v>0</v>
      </c>
      <c r="N13" s="45">
        <v>178</v>
      </c>
      <c r="O13" s="46">
        <f t="shared" si="2"/>
        <v>178</v>
      </c>
      <c r="P13" s="47">
        <v>148</v>
      </c>
      <c r="Q13" s="50">
        <f t="shared" si="3"/>
        <v>503</v>
      </c>
      <c r="R13" s="51">
        <f>IF(ISERR(Q13*100/Q22),"",(Q13*100/Q22))</f>
        <v>11.444823663253697</v>
      </c>
      <c r="S13" s="49"/>
      <c r="T13" s="52"/>
      <c r="U13" s="53">
        <f t="shared" si="4"/>
        <v>28.11626607043041</v>
      </c>
      <c r="V13" s="54"/>
    </row>
    <row r="14" spans="2:22" s="55" customFormat="1" ht="25.5" customHeight="1">
      <c r="B14" s="42" t="s">
        <v>13</v>
      </c>
      <c r="C14" s="43">
        <v>49</v>
      </c>
      <c r="D14" s="44">
        <v>0</v>
      </c>
      <c r="E14" s="45">
        <v>8</v>
      </c>
      <c r="F14" s="46">
        <f t="shared" si="0"/>
        <v>8</v>
      </c>
      <c r="G14" s="47">
        <v>6</v>
      </c>
      <c r="H14" s="46">
        <f t="shared" si="1"/>
        <v>63</v>
      </c>
      <c r="I14" s="48">
        <f>IF(ISERR(H14*100/H22),"",(H14*100/H22))</f>
        <v>1.109936575052854</v>
      </c>
      <c r="J14" s="49"/>
      <c r="K14" s="42" t="s">
        <v>13</v>
      </c>
      <c r="L14" s="47">
        <v>163</v>
      </c>
      <c r="M14" s="44">
        <v>0</v>
      </c>
      <c r="N14" s="45">
        <v>4</v>
      </c>
      <c r="O14" s="46">
        <f t="shared" si="2"/>
        <v>4</v>
      </c>
      <c r="P14" s="47">
        <v>0</v>
      </c>
      <c r="Q14" s="50">
        <f t="shared" si="3"/>
        <v>167</v>
      </c>
      <c r="R14" s="51">
        <f>IF(ISERR(Q14*100/Q22),"",(Q14*100/Q22))</f>
        <v>3.799772468714448</v>
      </c>
      <c r="S14" s="49"/>
      <c r="T14" s="52"/>
      <c r="U14" s="53">
        <f t="shared" si="4"/>
        <v>265.07936507936506</v>
      </c>
      <c r="V14" s="54"/>
    </row>
    <row r="15" spans="2:22" s="55" customFormat="1" ht="25.5" customHeight="1">
      <c r="B15" s="42" t="s">
        <v>14</v>
      </c>
      <c r="C15" s="47">
        <v>28</v>
      </c>
      <c r="D15" s="44">
        <v>0</v>
      </c>
      <c r="E15" s="45">
        <v>17</v>
      </c>
      <c r="F15" s="46">
        <f t="shared" si="0"/>
        <v>17</v>
      </c>
      <c r="G15" s="47">
        <v>11</v>
      </c>
      <c r="H15" s="46">
        <f t="shared" si="1"/>
        <v>56</v>
      </c>
      <c r="I15" s="48">
        <f>IF(ISERR(H15*100/H22),"",(H15*100/H22))</f>
        <v>0.9866102889358703</v>
      </c>
      <c r="J15" s="49"/>
      <c r="K15" s="42" t="s">
        <v>14</v>
      </c>
      <c r="L15" s="47">
        <v>5</v>
      </c>
      <c r="M15" s="44">
        <v>0</v>
      </c>
      <c r="N15" s="45">
        <v>6</v>
      </c>
      <c r="O15" s="46">
        <f t="shared" si="2"/>
        <v>6</v>
      </c>
      <c r="P15" s="47">
        <v>2</v>
      </c>
      <c r="Q15" s="50">
        <f t="shared" si="3"/>
        <v>13</v>
      </c>
      <c r="R15" s="51">
        <f>IF(ISERR(Q15*100/Q22),"",(Q15*100/Q22))</f>
        <v>0.29579067121729236</v>
      </c>
      <c r="S15" s="49"/>
      <c r="T15" s="52"/>
      <c r="U15" s="53">
        <f t="shared" si="4"/>
        <v>23.214285714285715</v>
      </c>
      <c r="V15" s="54"/>
    </row>
    <row r="16" spans="2:22" s="55" customFormat="1" ht="25.5" customHeight="1">
      <c r="B16" s="42" t="s">
        <v>15</v>
      </c>
      <c r="C16" s="43">
        <v>917</v>
      </c>
      <c r="D16" s="44">
        <v>118</v>
      </c>
      <c r="E16" s="45">
        <v>0</v>
      </c>
      <c r="F16" s="46">
        <f t="shared" si="0"/>
        <v>118</v>
      </c>
      <c r="G16" s="47">
        <v>0</v>
      </c>
      <c r="H16" s="46">
        <f t="shared" si="1"/>
        <v>1035</v>
      </c>
      <c r="I16" s="48">
        <f>IF(ISERR(H16*100/H22),"",(H16*100/H22))</f>
        <v>18.234672304439748</v>
      </c>
      <c r="J16" s="49"/>
      <c r="K16" s="42" t="s">
        <v>15</v>
      </c>
      <c r="L16" s="47">
        <v>891</v>
      </c>
      <c r="M16" s="44">
        <v>77</v>
      </c>
      <c r="N16" s="45">
        <v>0</v>
      </c>
      <c r="O16" s="46">
        <f t="shared" si="2"/>
        <v>77</v>
      </c>
      <c r="P16" s="47">
        <v>0</v>
      </c>
      <c r="Q16" s="50">
        <f t="shared" si="3"/>
        <v>968</v>
      </c>
      <c r="R16" s="51">
        <f>IF(ISERR(Q16*100/Q22),"",(Q16*100/Q22))</f>
        <v>22.025028441410694</v>
      </c>
      <c r="S16" s="49"/>
      <c r="T16" s="52"/>
      <c r="U16" s="53">
        <f t="shared" si="4"/>
        <v>93.52657004830918</v>
      </c>
      <c r="V16" s="54"/>
    </row>
    <row r="17" spans="2:22" s="55" customFormat="1" ht="25.5" customHeight="1">
      <c r="B17" s="42" t="s">
        <v>16</v>
      </c>
      <c r="C17" s="47">
        <v>102</v>
      </c>
      <c r="D17" s="44">
        <v>0</v>
      </c>
      <c r="E17" s="45">
        <v>30</v>
      </c>
      <c r="F17" s="46">
        <f t="shared" si="0"/>
        <v>30</v>
      </c>
      <c r="G17" s="47">
        <v>6</v>
      </c>
      <c r="H17" s="46">
        <f>SUM(C17,F17,G17)</f>
        <v>138</v>
      </c>
      <c r="I17" s="48">
        <f>IF(ISERR(H17*100/H22),"",(H17*100/H22))</f>
        <v>2.431289640591966</v>
      </c>
      <c r="J17" s="49"/>
      <c r="K17" s="42" t="s">
        <v>16</v>
      </c>
      <c r="L17" s="47">
        <v>79</v>
      </c>
      <c r="M17" s="44">
        <v>0</v>
      </c>
      <c r="N17" s="45">
        <v>11</v>
      </c>
      <c r="O17" s="46">
        <f>SUM(M17:N17)</f>
        <v>11</v>
      </c>
      <c r="P17" s="47">
        <v>2</v>
      </c>
      <c r="Q17" s="50">
        <f>SUM(L17,O17,P17)</f>
        <v>92</v>
      </c>
      <c r="R17" s="51">
        <f>IF(ISERR(Q17*100/Q22),"",(Q17*100/Q22))</f>
        <v>2.093287827076223</v>
      </c>
      <c r="S17" s="49"/>
      <c r="T17" s="52"/>
      <c r="U17" s="53">
        <f>IF(ISERR(Q17*100/H17),"",(Q17*100/H17))</f>
        <v>66.66666666666667</v>
      </c>
      <c r="V17" s="54"/>
    </row>
    <row r="18" spans="2:22" s="55" customFormat="1" ht="25.5" customHeight="1">
      <c r="B18" s="42" t="s">
        <v>17</v>
      </c>
      <c r="C18" s="47">
        <v>359</v>
      </c>
      <c r="D18" s="44">
        <v>0</v>
      </c>
      <c r="E18" s="45">
        <v>48</v>
      </c>
      <c r="F18" s="46">
        <f t="shared" si="0"/>
        <v>48</v>
      </c>
      <c r="G18" s="47">
        <v>10</v>
      </c>
      <c r="H18" s="46">
        <f t="shared" si="1"/>
        <v>417</v>
      </c>
      <c r="I18" s="48">
        <f>IF(ISERR(H18*100/H22),"",(H18*100/H22))</f>
        <v>7.346723044397463</v>
      </c>
      <c r="J18" s="49"/>
      <c r="K18" s="42" t="s">
        <v>17</v>
      </c>
      <c r="L18" s="47">
        <v>276</v>
      </c>
      <c r="M18" s="44">
        <v>0</v>
      </c>
      <c r="N18" s="45">
        <v>90</v>
      </c>
      <c r="O18" s="46">
        <f t="shared" si="2"/>
        <v>90</v>
      </c>
      <c r="P18" s="47">
        <v>18</v>
      </c>
      <c r="Q18" s="50">
        <f t="shared" si="3"/>
        <v>384</v>
      </c>
      <c r="R18" s="51">
        <f>IF(ISERR(Q18*100/Q22),"",(Q18*100/Q22))</f>
        <v>8.737201365187714</v>
      </c>
      <c r="S18" s="49"/>
      <c r="T18" s="52"/>
      <c r="U18" s="53">
        <f t="shared" si="4"/>
        <v>92.0863309352518</v>
      </c>
      <c r="V18" s="54"/>
    </row>
    <row r="19" spans="2:22" s="55" customFormat="1" ht="25.5" customHeight="1">
      <c r="B19" s="42" t="s">
        <v>18</v>
      </c>
      <c r="C19" s="47">
        <v>63</v>
      </c>
      <c r="D19" s="44">
        <v>0</v>
      </c>
      <c r="E19" s="45">
        <v>91</v>
      </c>
      <c r="F19" s="46">
        <f>SUM(D19:E19)</f>
        <v>91</v>
      </c>
      <c r="G19" s="47">
        <v>26</v>
      </c>
      <c r="H19" s="46">
        <f>SUM(C19,F19,G19)</f>
        <v>180</v>
      </c>
      <c r="I19" s="48">
        <f>IF(ISERR(H19*100/H22),"",(H19*100/H22))</f>
        <v>3.171247357293869</v>
      </c>
      <c r="J19" s="49"/>
      <c r="K19" s="42" t="s">
        <v>18</v>
      </c>
      <c r="L19" s="47">
        <v>21</v>
      </c>
      <c r="M19" s="44">
        <v>0</v>
      </c>
      <c r="N19" s="45">
        <v>5</v>
      </c>
      <c r="O19" s="46">
        <f>SUM(M19:N19)</f>
        <v>5</v>
      </c>
      <c r="P19" s="47">
        <v>0</v>
      </c>
      <c r="Q19" s="50">
        <f>SUM(L19,O19,P19)</f>
        <v>26</v>
      </c>
      <c r="R19" s="51">
        <f>IF(ISERR(Q19*100/Q22),"",(Q19*100/Q22))</f>
        <v>0.5915813424345847</v>
      </c>
      <c r="S19" s="49"/>
      <c r="T19" s="52"/>
      <c r="U19" s="53">
        <f>IF(ISERR(Q19*100/H19),"",(Q19*100/H19))</f>
        <v>14.444444444444445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7</v>
      </c>
      <c r="H21" s="47">
        <f>SUM(C21+F21+G21)</f>
        <v>7</v>
      </c>
      <c r="I21" s="48">
        <f>IF(ISERR(H21*100/H22),"",(H21*100/H22))</f>
        <v>0.12332628611698379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1</v>
      </c>
      <c r="Q21" s="50">
        <f>SUM(L21+O21+P21)</f>
        <v>1</v>
      </c>
      <c r="R21" s="51">
        <f>IF(ISERR(Q21*100/Q22),"",(Q21*100/Q22))</f>
        <v>0.022753128555176336</v>
      </c>
      <c r="S21" s="49"/>
      <c r="T21" s="52"/>
      <c r="U21" s="53">
        <f>IF(ISERR(Q21*100/H21),"",(Q21*100/H21))</f>
        <v>14.285714285714286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4331</v>
      </c>
      <c r="D22" s="57">
        <f t="shared" si="5"/>
        <v>166</v>
      </c>
      <c r="E22" s="58">
        <f t="shared" si="5"/>
        <v>775</v>
      </c>
      <c r="F22" s="59">
        <f t="shared" si="5"/>
        <v>941</v>
      </c>
      <c r="G22" s="56">
        <f t="shared" si="5"/>
        <v>404</v>
      </c>
      <c r="H22" s="50">
        <f t="shared" si="5"/>
        <v>5676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3400</v>
      </c>
      <c r="M22" s="60">
        <f t="shared" si="6"/>
        <v>107</v>
      </c>
      <c r="N22" s="58">
        <f t="shared" si="6"/>
        <v>595</v>
      </c>
      <c r="O22" s="59">
        <f t="shared" si="6"/>
        <v>702</v>
      </c>
      <c r="P22" s="56">
        <f t="shared" si="6"/>
        <v>293</v>
      </c>
      <c r="Q22" s="50">
        <f t="shared" si="6"/>
        <v>4395</v>
      </c>
      <c r="R22" s="62">
        <f>IF(ISERR(Q22*100/Q22),"",(Q22*100/Q22))</f>
        <v>100</v>
      </c>
      <c r="S22" s="49"/>
      <c r="T22" s="52"/>
      <c r="U22" s="53">
        <f>IF(ISERR(Q22*100/H22),"",(Q22*100/H22))</f>
        <v>77.43128964059197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75.69612590799032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65.42125632628759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76.30373502466526</v>
      </c>
      <c r="E33" s="103">
        <f>IF(ISERR(D22*100/H22)," ",(D22*100/H22))</f>
        <v>2.9245947850599014</v>
      </c>
      <c r="F33" s="104">
        <f>IF(ISERR(E22*100/H22)," ",(E22*100/H22))</f>
        <v>13.653981677237491</v>
      </c>
      <c r="G33" s="105">
        <f>IF(ISERR(F22*100/H22)," ",(F22*100/H22))</f>
        <v>16.57857646229739</v>
      </c>
      <c r="H33" s="102">
        <f>IF(ISERR(G22*100/H22)," ",(G22*100/H22))</f>
        <v>7.117688513037351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77.36063708759954</v>
      </c>
      <c r="N33" s="108">
        <f>IF(ISERR(M22*100/Q22)," ",(M22*100/Q22))</f>
        <v>2.434584755403868</v>
      </c>
      <c r="O33" s="109">
        <f>IF(ISERR(N22*100/Q22)," ",(N22*100/Q22))</f>
        <v>13.53811149032992</v>
      </c>
      <c r="P33" s="110">
        <f>IF(ISERR(O22*100/Q22)," ",(O22*100/Q22))</f>
        <v>15.972696245733788</v>
      </c>
      <c r="Q33" s="107">
        <f>IF(ISERR(P22*100/Q22)," ",(P22*100/Q22))</f>
        <v>6.666666666666667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78.50380974370815</v>
      </c>
      <c r="N34" s="120">
        <f>IF(ISERR(M22*100/D22)," ",(M22*100/D22))</f>
        <v>64.4578313253012</v>
      </c>
      <c r="O34" s="121">
        <f>IF(ISERR(N22*100/E22)," ",(N22*100/E22))</f>
        <v>76.7741935483871</v>
      </c>
      <c r="P34" s="122">
        <f>IF(ISERR(O22*100/F22)," ",(O22*100/F22))</f>
        <v>74.60148777895856</v>
      </c>
      <c r="Q34" s="119">
        <f>IF(ISERR(P22*100/G22)," ",(P22*100/G22))</f>
        <v>72.52475247524752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2024-05-01T01:12:44Z</dcterms:created>
  <dcterms:modified xsi:type="dcterms:W3CDTF">2024-05-01T01:39:58Z</dcterms:modified>
  <cp:category/>
  <cp:version/>
  <cp:contentType/>
  <cp:contentStatus/>
</cp:coreProperties>
</file>