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505" activeTab="0"/>
  </bookViews>
  <sheets>
    <sheet name="軽四輪自動車販売台数(速報)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<sst xmlns="http://schemas.openxmlformats.org/spreadsheetml/2006/main" count="83" uniqueCount="43">
  <si>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静岡県軽自動車協会</t>
  </si>
  <si>
    <t>台</t>
  </si>
  <si>
    <t>乗　用</t>
  </si>
  <si>
    <t>バ　　　　ン</t>
  </si>
  <si>
    <t>トラック</t>
  </si>
  <si>
    <t>　合　計　</t>
  </si>
  <si>
    <t>占拠率(％)</t>
  </si>
  <si>
    <t>前年同月対比(％)</t>
  </si>
  <si>
    <t>ボンバン</t>
  </si>
  <si>
    <t>キャブバン</t>
  </si>
  <si>
    <t>小計</t>
  </si>
  <si>
    <t>スズキ</t>
  </si>
  <si>
    <t>ダイハツ</t>
  </si>
  <si>
    <t>三　菱</t>
  </si>
  <si>
    <t>スバル</t>
  </si>
  <si>
    <t>ホンダ</t>
  </si>
  <si>
    <t>マツダ</t>
  </si>
  <si>
    <t>日　産</t>
  </si>
  <si>
    <t>トヨタ</t>
  </si>
  <si>
    <t>スマート</t>
  </si>
  <si>
    <t>その他</t>
  </si>
  <si>
    <t>合　計</t>
  </si>
  <si>
    <t>累計対比</t>
  </si>
  <si>
    <t>％</t>
  </si>
  <si>
    <t>前月対比</t>
  </si>
  <si>
    <t>車　種　別　構　成　比</t>
  </si>
  <si>
    <t>計</t>
  </si>
  <si>
    <t>2022/06/01 作成</t>
  </si>
  <si>
    <t>令和　４年　５月</t>
  </si>
  <si>
    <t>令和　４年　５月</t>
  </si>
  <si>
    <t>車種別･銘柄別販売台数</t>
  </si>
  <si>
    <t>新車　　軽四輪自動車販売台数　（速報）</t>
  </si>
  <si>
    <t/>
  </si>
  <si>
    <t>令和　３年　５月</t>
  </si>
  <si>
    <t>前年  (令和　３年  １月～令和　３年　５月)</t>
  </si>
  <si>
    <t>当年  (令和　４年  １月～令和　４年　５月)</t>
  </si>
  <si>
    <t xml:space="preserve">  前月    令和　４年　４月</t>
  </si>
  <si>
    <t>前年５月 (％)</t>
  </si>
  <si>
    <t>前年同月対比 (％)</t>
  </si>
  <si>
    <t>当年５月 (％)</t>
  </si>
  <si>
    <t>37,175</t>
  </si>
  <si>
    <t>32,054</t>
  </si>
  <si>
    <t>5,458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</si>
</sst>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\ &quot;％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24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49" fontId="24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176" fontId="25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horizontal="right" vertical="top"/>
    </xf>
    <xf numFmtId="49" fontId="26" fillId="0" borderId="0" xfId="0" applyNumberFormat="1" applyFont="1" applyAlignment="1">
      <alignment horizontal="right" vertical="top"/>
    </xf>
    <xf numFmtId="0" fontId="20" fillId="0" borderId="0" xfId="0" applyFont="1" applyAlignment="1">
      <alignment vertical="top"/>
    </xf>
    <xf numFmtId="49" fontId="20" fillId="0" borderId="0" xfId="0" applyNumberFormat="1" applyFont="1" applyAlignment="1">
      <alignment horizontal="right" vertical="top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Continuous"/>
    </xf>
    <xf numFmtId="0" fontId="23" fillId="0" borderId="12" xfId="0" applyFont="1" applyBorder="1" applyAlignment="1">
      <alignment horizontal="centerContinuous"/>
    </xf>
    <xf numFmtId="0" fontId="23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176" fontId="20" fillId="0" borderId="30" xfId="0" applyNumberFormat="1" applyFont="1" applyBorder="1" applyAlignment="1" applyProtection="1">
      <alignment vertical="center"/>
      <protection locked="0"/>
    </xf>
    <xf numFmtId="176" fontId="26" fillId="0" borderId="25" xfId="0" applyNumberFormat="1" applyFont="1" applyBorder="1" applyAlignment="1" applyProtection="1">
      <alignment vertical="center"/>
      <protection locked="0"/>
    </xf>
    <xf numFmtId="176" fontId="26" fillId="0" borderId="22" xfId="0" applyNumberFormat="1" applyFont="1" applyBorder="1" applyAlignment="1" applyProtection="1">
      <alignment vertical="center"/>
      <protection locked="0"/>
    </xf>
    <xf numFmtId="176" fontId="20" fillId="0" borderId="31" xfId="0" applyNumberFormat="1" applyFont="1" applyBorder="1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 locked="0"/>
    </xf>
    <xf numFmtId="177" fontId="20" fillId="0" borderId="33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176" fontId="20" fillId="0" borderId="32" xfId="0" applyNumberFormat="1" applyFont="1" applyBorder="1" applyAlignment="1">
      <alignment vertical="center"/>
    </xf>
    <xf numFmtId="177" fontId="20" fillId="0" borderId="33" xfId="0" applyNumberFormat="1" applyFont="1" applyBorder="1" applyAlignment="1">
      <alignment horizontal="center" vertical="center"/>
    </xf>
    <xf numFmtId="177" fontId="20" fillId="0" borderId="34" xfId="0" applyNumberFormat="1" applyFont="1" applyBorder="1" applyAlignment="1">
      <alignment horizontal="center" vertical="center"/>
    </xf>
    <xf numFmtId="177" fontId="20" fillId="0" borderId="35" xfId="0" applyNumberFormat="1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/>
    </xf>
    <xf numFmtId="176" fontId="26" fillId="0" borderId="21" xfId="0" applyNumberFormat="1" applyFont="1" applyBorder="1" applyAlignment="1" applyProtection="1">
      <alignment vertical="center"/>
      <protection/>
    </xf>
    <xf numFmtId="176" fontId="26" fillId="0" borderId="22" xfId="0" applyNumberFormat="1" applyFont="1" applyBorder="1" applyAlignment="1" applyProtection="1">
      <alignment vertical="center"/>
      <protection/>
    </xf>
    <xf numFmtId="176" fontId="20" fillId="0" borderId="31" xfId="0" applyNumberFormat="1" applyFont="1" applyBorder="1" applyAlignment="1" applyProtection="1">
      <alignment vertical="center"/>
      <protection/>
    </xf>
    <xf numFmtId="176" fontId="26" fillId="0" borderId="25" xfId="0" applyNumberFormat="1" applyFont="1" applyBorder="1" applyAlignment="1" applyProtection="1">
      <alignment vertical="center"/>
      <protection/>
    </xf>
    <xf numFmtId="176" fontId="20" fillId="0" borderId="33" xfId="0" applyNumberFormat="1" applyFont="1" applyBorder="1" applyAlignment="1" applyProtection="1">
      <alignment horizontal="center" vertical="center"/>
      <protection/>
    </xf>
    <xf numFmtId="176" fontId="20" fillId="0" borderId="33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20" fillId="0" borderId="38" xfId="0" applyFont="1" applyBorder="1" applyAlignment="1">
      <alignment vertical="top"/>
    </xf>
    <xf numFmtId="0" fontId="20" fillId="0" borderId="39" xfId="0" applyFont="1" applyBorder="1" applyAlignment="1">
      <alignment vertical="top"/>
    </xf>
    <xf numFmtId="0" fontId="20" fillId="0" borderId="38" xfId="0" applyFont="1" applyBorder="1" applyAlignment="1">
      <alignment vertical="center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3" xfId="0" applyFont="1" applyBorder="1" applyAlignment="1">
      <alignment horizontal="right" vertical="center"/>
    </xf>
    <xf numFmtId="49" fontId="27" fillId="0" borderId="43" xfId="0" applyNumberFormat="1" applyFont="1" applyBorder="1" applyAlignment="1">
      <alignment horizontal="right" vertical="center"/>
    </xf>
    <xf numFmtId="0" fontId="18" fillId="0" borderId="44" xfId="0" applyFont="1" applyBorder="1" applyAlignment="1">
      <alignment horizontal="left" vertical="center"/>
    </xf>
    <xf numFmtId="0" fontId="0" fillId="0" borderId="42" xfId="0" applyBorder="1" applyAlignment="1">
      <alignment/>
    </xf>
    <xf numFmtId="177" fontId="20" fillId="0" borderId="43" xfId="0" applyNumberFormat="1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vertical="top"/>
    </xf>
    <xf numFmtId="49" fontId="27" fillId="0" borderId="0" xfId="0" applyNumberFormat="1" applyFont="1" applyAlignment="1">
      <alignment horizontal="right"/>
    </xf>
    <xf numFmtId="177" fontId="20" fillId="0" borderId="0" xfId="0" applyNumberFormat="1" applyFont="1" applyAlignment="1">
      <alignment horizontal="right"/>
    </xf>
    <xf numFmtId="178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16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 vertical="center" wrapText="1"/>
    </xf>
    <xf numFmtId="0" fontId="23" fillId="0" borderId="12" xfId="0" applyFont="1" applyBorder="1" applyAlignment="1">
      <alignment horizontal="centerContinuous" vertical="center" wrapText="1"/>
    </xf>
    <xf numFmtId="0" fontId="23" fillId="0" borderId="13" xfId="0" applyFont="1" applyBorder="1" applyAlignment="1">
      <alignment horizontal="centerContinuous"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3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177" fontId="20" fillId="0" borderId="32" xfId="0" applyNumberFormat="1" applyFont="1" applyBorder="1" applyAlignment="1" applyProtection="1">
      <alignment vertical="center"/>
      <protection/>
    </xf>
    <xf numFmtId="177" fontId="26" fillId="0" borderId="48" xfId="0" applyNumberFormat="1" applyFont="1" applyBorder="1" applyAlignment="1" applyProtection="1">
      <alignment vertical="center"/>
      <protection/>
    </xf>
    <xf numFmtId="177" fontId="26" fillId="0" borderId="22" xfId="0" applyNumberFormat="1" applyFont="1" applyBorder="1" applyAlignment="1" applyProtection="1">
      <alignment vertical="center"/>
      <protection/>
    </xf>
    <xf numFmtId="177" fontId="20" fillId="0" borderId="31" xfId="0" applyNumberFormat="1" applyFont="1" applyBorder="1" applyAlignment="1" applyProtection="1">
      <alignment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177" fontId="20" fillId="0" borderId="32" xfId="0" applyNumberFormat="1" applyFont="1" applyBorder="1" applyAlignment="1">
      <alignment vertical="center"/>
    </xf>
    <xf numFmtId="177" fontId="26" fillId="0" borderId="48" xfId="0" applyNumberFormat="1" applyFont="1" applyBorder="1" applyAlignment="1">
      <alignment vertical="center"/>
    </xf>
    <xf numFmtId="177" fontId="26" fillId="0" borderId="22" xfId="0" applyNumberFormat="1" applyFont="1" applyBorder="1" applyAlignment="1">
      <alignment vertical="center"/>
    </xf>
    <xf numFmtId="177" fontId="20" fillId="0" borderId="31" xfId="0" applyNumberFormat="1" applyFont="1" applyBorder="1" applyAlignment="1">
      <alignment vertical="center"/>
    </xf>
    <xf numFmtId="0" fontId="20" fillId="0" borderId="33" xfId="0" applyFont="1" applyBorder="1" applyAlignment="1">
      <alignment horizontal="center" vertical="center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177" fontId="20" fillId="0" borderId="51" xfId="0" applyNumberFormat="1" applyFont="1" applyBorder="1" applyAlignment="1" applyProtection="1">
      <alignment vertical="center"/>
      <protection locked="0"/>
    </xf>
    <xf numFmtId="177" fontId="26" fillId="0" borderId="52" xfId="0" applyNumberFormat="1" applyFont="1" applyBorder="1" applyAlignment="1" applyProtection="1">
      <alignment vertical="center"/>
      <protection locked="0"/>
    </xf>
    <xf numFmtId="177" fontId="26" fillId="0" borderId="53" xfId="0" applyNumberFormat="1" applyFont="1" applyBorder="1" applyAlignment="1" applyProtection="1">
      <alignment vertical="center"/>
      <protection locked="0"/>
    </xf>
    <xf numFmtId="177" fontId="20" fillId="0" borderId="50" xfId="0" applyNumberFormat="1" applyFont="1" applyBorder="1" applyAlignment="1" applyProtection="1">
      <alignment vertical="center"/>
      <protection locked="0"/>
    </xf>
    <xf numFmtId="0" fontId="20" fillId="0" borderId="54" xfId="0" applyFont="1" applyBorder="1" applyAlignment="1" applyProtection="1">
      <alignment vertical="center"/>
      <protection locked="0"/>
    </xf>
    <xf numFmtId="177" fontId="20" fillId="0" borderId="51" xfId="0" applyNumberFormat="1" applyFont="1" applyBorder="1" applyAlignment="1">
      <alignment vertical="center"/>
    </xf>
    <xf numFmtId="177" fontId="26" fillId="0" borderId="55" xfId="0" applyNumberFormat="1" applyFont="1" applyBorder="1" applyAlignment="1">
      <alignment vertical="center"/>
    </xf>
    <xf numFmtId="177" fontId="26" fillId="0" borderId="53" xfId="0" applyNumberFormat="1" applyFont="1" applyBorder="1" applyAlignment="1">
      <alignment vertical="center"/>
    </xf>
    <xf numFmtId="177" fontId="20" fillId="0" borderId="50" xfId="0" applyNumberFormat="1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49" fontId="2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33</xdr:row>
      <xdr:rowOff>171450</xdr:rowOff>
    </xdr:from>
    <xdr:to>
      <xdr:col>17</xdr:col>
      <xdr:colOff>581025</xdr:colOff>
      <xdr:row>33</xdr:row>
      <xdr:rowOff>171450</xdr:rowOff>
    </xdr:to>
    <xdr:sp>
      <xdr:nvSpPr>
        <xdr:cNvPr id="1" name="Line 10"/>
        <xdr:cNvSpPr>
          <a:spLocks/>
        </xdr:cNvSpPr>
      </xdr:nvSpPr>
      <xdr:spPr>
        <a:xfrm>
          <a:off x="10610850" y="7858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20</xdr:row>
      <xdr:rowOff>180975</xdr:rowOff>
    </xdr:from>
    <xdr:to>
      <xdr:col>3</xdr:col>
      <xdr:colOff>571500</xdr:colOff>
      <xdr:row>20</xdr:row>
      <xdr:rowOff>180975</xdr:rowOff>
    </xdr:to>
    <xdr:sp>
      <xdr:nvSpPr>
        <xdr:cNvPr id="2" name="Line 12"/>
        <xdr:cNvSpPr>
          <a:spLocks/>
        </xdr:cNvSpPr>
      </xdr:nvSpPr>
      <xdr:spPr>
        <a:xfrm>
          <a:off x="1714500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20</xdr:row>
      <xdr:rowOff>180975</xdr:rowOff>
    </xdr:from>
    <xdr:to>
      <xdr:col>4</xdr:col>
      <xdr:colOff>581025</xdr:colOff>
      <xdr:row>20</xdr:row>
      <xdr:rowOff>180975</xdr:rowOff>
    </xdr:to>
    <xdr:sp>
      <xdr:nvSpPr>
        <xdr:cNvPr id="3" name="Line 35"/>
        <xdr:cNvSpPr>
          <a:spLocks/>
        </xdr:cNvSpPr>
      </xdr:nvSpPr>
      <xdr:spPr>
        <a:xfrm>
          <a:off x="2371725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20</xdr:row>
      <xdr:rowOff>190500</xdr:rowOff>
    </xdr:from>
    <xdr:to>
      <xdr:col>12</xdr:col>
      <xdr:colOff>571500</xdr:colOff>
      <xdr:row>20</xdr:row>
      <xdr:rowOff>190500</xdr:rowOff>
    </xdr:to>
    <xdr:sp>
      <xdr:nvSpPr>
        <xdr:cNvPr id="4" name="Line 39"/>
        <xdr:cNvSpPr>
          <a:spLocks/>
        </xdr:cNvSpPr>
      </xdr:nvSpPr>
      <xdr:spPr>
        <a:xfrm>
          <a:off x="7410450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20</xdr:row>
      <xdr:rowOff>190500</xdr:rowOff>
    </xdr:from>
    <xdr:to>
      <xdr:col>13</xdr:col>
      <xdr:colOff>581025</xdr:colOff>
      <xdr:row>20</xdr:row>
      <xdr:rowOff>190500</xdr:rowOff>
    </xdr:to>
    <xdr:sp>
      <xdr:nvSpPr>
        <xdr:cNvPr id="5" name="Line 40"/>
        <xdr:cNvSpPr>
          <a:spLocks/>
        </xdr:cNvSpPr>
      </xdr:nvSpPr>
      <xdr:spPr>
        <a:xfrm>
          <a:off x="8067675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33</xdr:row>
      <xdr:rowOff>180975</xdr:rowOff>
    </xdr:from>
    <xdr:to>
      <xdr:col>8</xdr:col>
      <xdr:colOff>600075</xdr:colOff>
      <xdr:row>33</xdr:row>
      <xdr:rowOff>180975</xdr:rowOff>
    </xdr:to>
    <xdr:sp>
      <xdr:nvSpPr>
        <xdr:cNvPr id="6" name="Line 43"/>
        <xdr:cNvSpPr>
          <a:spLocks/>
        </xdr:cNvSpPr>
      </xdr:nvSpPr>
      <xdr:spPr>
        <a:xfrm>
          <a:off x="4933950" y="7867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5"/>
  <sheetViews>
    <sheetView tabSelected="1" zoomScalePageLayoutView="0" workbookViewId="0" topLeftCell="B1">
      <selection activeCell="C12" sqref="C12"/>
    </sheetView>
  </sheetViews>
  <sheetFormatPr defaultColWidth="9.00390625" defaultRowHeight="13.5"/>
  <cols>
    <col min="1" max="1" width="0.5" style="0" hidden="1" customWidth="1"/>
    <col min="2" max="2" width="10.75390625" style="0" customWidth="1"/>
    <col min="3" max="5" width="8.50390625" style="0" customWidth="1"/>
    <col min="6" max="6" width="9.00390625" style="0" customWidth="1"/>
    <col min="7" max="8" width="8.50390625" style="0" customWidth="1"/>
    <col min="9" max="9" width="9.75390625" style="0" customWidth="1"/>
    <col min="10" max="10" width="2.75390625" style="0" customWidth="1"/>
    <col min="11" max="11" width="10.75390625" style="0" customWidth="1"/>
    <col min="12" max="14" width="8.50390625" style="0" customWidth="1"/>
    <col min="15" max="15" width="9.00390625" style="0" customWidth="1"/>
    <col min="16" max="17" width="8.50390625" style="0" customWidth="1"/>
    <col min="18" max="18" width="9.75390625" style="0" customWidth="1"/>
    <col min="19" max="19" width="2.75390625" style="0" customWidth="1"/>
    <col min="20" max="20" width="4.75390625" style="0" customWidth="1"/>
    <col min="21" max="21" width="7.875" style="0" customWidth="1"/>
    <col min="22" max="22" width="4.00390625" style="0" customWidth="1"/>
    <col min="23" max="23" width="2.625" style="0" customWidth="1"/>
  </cols>
  <sheetData>
    <row r="1" spans="2:22" s="4" customFormat="1" ht="15" customHeight="1">
      <c r="B1" s="1" t="s">
        <v>32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5" t="s">
        <v>27</v>
      </c>
    </row>
    <row r="2" spans="2:22" s="4" customFormat="1" ht="15" customHeight="1">
      <c r="B2" s="1" t="s">
        <v>32</v>
      </c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5"/>
    </row>
    <row r="3" spans="2:20" s="4" customFormat="1" ht="10.5" customHeight="1"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4:21" s="7" customFormat="1" ht="21" customHeight="1">
      <c r="D4" s="8"/>
      <c r="E4" s="8"/>
      <c r="F4" s="8"/>
      <c r="G4" s="8"/>
      <c r="H4" s="9" t="s">
        <v>31</v>
      </c>
      <c r="I4" s="8"/>
      <c r="J4" s="8"/>
      <c r="K4" s="8"/>
      <c r="L4" s="8"/>
      <c r="M4" s="8"/>
      <c r="N4" s="8"/>
      <c r="O4" s="8"/>
      <c r="P4" s="8"/>
      <c r="R4" s="8"/>
      <c r="S4" s="8"/>
      <c r="T4" s="8"/>
      <c r="U4" s="8"/>
    </row>
    <row r="5" spans="3:21" s="7" customFormat="1" ht="19.5" customHeight="1">
      <c r="C5" s="8"/>
      <c r="D5" s="8"/>
      <c r="E5" s="8"/>
      <c r="F5" s="8"/>
      <c r="G5" s="8"/>
      <c r="I5" s="8"/>
      <c r="J5" s="8"/>
      <c r="K5" s="8"/>
      <c r="L5" s="8"/>
      <c r="M5" s="8"/>
      <c r="N5" s="8"/>
      <c r="O5" s="8"/>
      <c r="P5" s="8"/>
      <c r="Q5" s="8" t="s">
        <v>0</v>
      </c>
      <c r="R5" s="8"/>
      <c r="S5" s="8"/>
      <c r="T5" s="8"/>
      <c r="U5" s="8"/>
    </row>
    <row r="6" spans="2:21" s="7" customFormat="1" ht="27.75" customHeight="1">
      <c r="B6" s="8"/>
      <c r="C6" s="8"/>
      <c r="D6" s="10"/>
      <c r="E6" s="10"/>
      <c r="F6" s="10"/>
      <c r="G6" s="10"/>
      <c r="J6" s="10"/>
      <c r="K6" s="11" t="s">
        <v>28</v>
      </c>
      <c r="L6" s="12" t="str">
        <f>TEXT(Q22,"#,##0")</f>
        <v>4,754</v>
      </c>
      <c r="M6" s="13"/>
      <c r="N6" s="14" t="s">
        <v>1</v>
      </c>
      <c r="P6" s="10"/>
      <c r="Q6" s="10"/>
      <c r="R6" s="10"/>
      <c r="S6" s="10"/>
      <c r="T6" s="10"/>
      <c r="U6" s="10"/>
    </row>
    <row r="7" spans="2:21" s="7" customFormat="1" ht="6" customHeight="1">
      <c r="B7" s="8"/>
      <c r="C7" s="8"/>
      <c r="D7" s="10"/>
      <c r="E7" s="10"/>
      <c r="F7" s="10"/>
      <c r="G7" s="10"/>
      <c r="H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8.25" customHeight="1">
      <c r="B8" s="15"/>
      <c r="D8" s="15"/>
      <c r="F8" s="15"/>
      <c r="G8" s="15"/>
      <c r="H8" s="15"/>
      <c r="I8" s="15"/>
      <c r="J8" s="15"/>
      <c r="K8" s="15"/>
      <c r="M8" s="15"/>
      <c r="N8" s="15"/>
      <c r="P8" s="15"/>
      <c r="Q8" s="15"/>
      <c r="R8" s="15"/>
      <c r="S8" s="15"/>
      <c r="T8" s="15"/>
      <c r="U8" s="15"/>
    </row>
    <row r="9" spans="2:21" ht="18.75" customHeight="1" thickBot="1">
      <c r="B9" s="16"/>
      <c r="C9" s="17"/>
      <c r="D9" s="18" t="s">
        <v>33</v>
      </c>
      <c r="E9" s="17"/>
      <c r="F9" s="19"/>
      <c r="G9" s="18" t="s">
        <v>30</v>
      </c>
      <c r="H9" s="20"/>
      <c r="I9" s="21"/>
      <c r="J9" s="20"/>
      <c r="K9" s="16"/>
      <c r="L9" s="17"/>
      <c r="M9" s="18" t="s">
        <v>29</v>
      </c>
      <c r="N9" s="17"/>
      <c r="O9" s="19"/>
      <c r="P9" s="18" t="s">
        <v>30</v>
      </c>
      <c r="Q9" s="20"/>
      <c r="R9" s="21"/>
      <c r="S9" s="15"/>
      <c r="T9" s="15"/>
      <c r="U9" s="15"/>
    </row>
    <row r="10" spans="2:22" ht="15.75" customHeight="1">
      <c r="B10" s="22"/>
      <c r="C10" s="23" t="s">
        <v>2</v>
      </c>
      <c r="D10" s="24" t="s">
        <v>3</v>
      </c>
      <c r="E10" s="25"/>
      <c r="F10" s="26"/>
      <c r="G10" s="23" t="s">
        <v>4</v>
      </c>
      <c r="H10" s="23" t="s">
        <v>5</v>
      </c>
      <c r="I10" s="27" t="s">
        <v>6</v>
      </c>
      <c r="J10" s="15"/>
      <c r="K10" s="22"/>
      <c r="L10" s="23" t="s">
        <v>2</v>
      </c>
      <c r="M10" s="28" t="s">
        <v>3</v>
      </c>
      <c r="N10" s="25"/>
      <c r="O10" s="26"/>
      <c r="P10" s="23" t="s">
        <v>4</v>
      </c>
      <c r="Q10" s="23" t="s">
        <v>5</v>
      </c>
      <c r="R10" s="27" t="s">
        <v>6</v>
      </c>
      <c r="S10" s="15"/>
      <c r="T10" s="29" t="s">
        <v>7</v>
      </c>
      <c r="U10" s="30"/>
      <c r="V10" s="31"/>
    </row>
    <row r="11" spans="2:22" ht="15.75" customHeight="1">
      <c r="B11" s="32"/>
      <c r="C11" s="33"/>
      <c r="D11" s="34" t="s">
        <v>8</v>
      </c>
      <c r="E11" s="35" t="s">
        <v>9</v>
      </c>
      <c r="F11" s="36" t="s">
        <v>10</v>
      </c>
      <c r="G11" s="33"/>
      <c r="H11" s="33"/>
      <c r="I11" s="37"/>
      <c r="J11" s="15"/>
      <c r="K11" s="32"/>
      <c r="L11" s="33"/>
      <c r="M11" s="38" t="s">
        <v>8</v>
      </c>
      <c r="N11" s="35" t="s">
        <v>9</v>
      </c>
      <c r="O11" s="36" t="s">
        <v>10</v>
      </c>
      <c r="P11" s="33"/>
      <c r="Q11" s="33"/>
      <c r="R11" s="37"/>
      <c r="S11" s="15"/>
      <c r="T11" s="39"/>
      <c r="U11" s="40"/>
      <c r="V11" s="41"/>
    </row>
    <row r="12" spans="2:22" s="55" customFormat="1" ht="25.5" customHeight="1">
      <c r="B12" s="42" t="s">
        <v>11</v>
      </c>
      <c r="C12" s="43">
        <v>1623</v>
      </c>
      <c r="D12" s="44">
        <v>13</v>
      </c>
      <c r="E12" s="45">
        <v>229</v>
      </c>
      <c r="F12" s="46">
        <f aca="true" t="shared" si="0" ref="F12:F18">SUM(D12:E12)</f>
        <v>242</v>
      </c>
      <c r="G12" s="47">
        <v>218</v>
      </c>
      <c r="H12" s="46">
        <f aca="true" t="shared" si="1" ref="H12:H18">SUM(C12,F12,G12)</f>
        <v>2083</v>
      </c>
      <c r="I12" s="48">
        <f>IF(ISERR(H12*100/H22),"",(H12*100/H22))</f>
        <v>38.262307127112415</v>
      </c>
      <c r="J12" s="49"/>
      <c r="K12" s="42" t="s">
        <v>11</v>
      </c>
      <c r="L12" s="47">
        <v>1542</v>
      </c>
      <c r="M12" s="44">
        <v>0</v>
      </c>
      <c r="N12" s="45">
        <v>199</v>
      </c>
      <c r="O12" s="46">
        <f aca="true" t="shared" si="2" ref="O12:O18">SUM(M12:N12)</f>
        <v>199</v>
      </c>
      <c r="P12" s="47">
        <v>142</v>
      </c>
      <c r="Q12" s="50">
        <f aca="true" t="shared" si="3" ref="Q12:Q18">SUM(L12,O12,P12)</f>
        <v>1883</v>
      </c>
      <c r="R12" s="51">
        <f>IF(ISERR(Q12*100/Q22),"",(Q12*100/Q22))</f>
        <v>39.60875052587295</v>
      </c>
      <c r="S12" s="49"/>
      <c r="T12" s="52"/>
      <c r="U12" s="53">
        <f aca="true" t="shared" si="4" ref="U12:U18">IF(ISERR(Q12*100/H12),"",(Q12*100/H12))</f>
        <v>90.39846375420068</v>
      </c>
      <c r="V12" s="54"/>
    </row>
    <row r="13" spans="2:22" s="55" customFormat="1" ht="25.5" customHeight="1">
      <c r="B13" s="42" t="s">
        <v>12</v>
      </c>
      <c r="C13" s="47">
        <v>1077</v>
      </c>
      <c r="D13" s="44">
        <v>0</v>
      </c>
      <c r="E13" s="45">
        <v>139</v>
      </c>
      <c r="F13" s="46">
        <f t="shared" si="0"/>
        <v>139</v>
      </c>
      <c r="G13" s="47">
        <v>151</v>
      </c>
      <c r="H13" s="46">
        <f t="shared" si="1"/>
        <v>1367</v>
      </c>
      <c r="I13" s="48">
        <f>IF(ISERR(H13*100/H22),"",(H13*100/H22))</f>
        <v>25.110213078618663</v>
      </c>
      <c r="J13" s="49"/>
      <c r="K13" s="42" t="s">
        <v>12</v>
      </c>
      <c r="L13" s="47">
        <v>850</v>
      </c>
      <c r="M13" s="44">
        <v>0</v>
      </c>
      <c r="N13" s="45">
        <v>248</v>
      </c>
      <c r="O13" s="46">
        <f t="shared" si="2"/>
        <v>248</v>
      </c>
      <c r="P13" s="47">
        <v>189</v>
      </c>
      <c r="Q13" s="50">
        <f t="shared" si="3"/>
        <v>1287</v>
      </c>
      <c r="R13" s="51">
        <f>IF(ISERR(Q13*100/Q22),"",(Q13*100/Q22))</f>
        <v>27.071939419436266</v>
      </c>
      <c r="S13" s="49"/>
      <c r="T13" s="52"/>
      <c r="U13" s="53">
        <f t="shared" si="4"/>
        <v>94.14776883686906</v>
      </c>
      <c r="V13" s="54"/>
    </row>
    <row r="14" spans="2:22" s="55" customFormat="1" ht="25.5" customHeight="1">
      <c r="B14" s="42" t="s">
        <v>13</v>
      </c>
      <c r="C14" s="43">
        <v>45</v>
      </c>
      <c r="D14" s="44">
        <v>0</v>
      </c>
      <c r="E14" s="45">
        <v>10</v>
      </c>
      <c r="F14" s="46">
        <f t="shared" si="0"/>
        <v>10</v>
      </c>
      <c r="G14" s="47">
        <v>5</v>
      </c>
      <c r="H14" s="46">
        <f t="shared" si="1"/>
        <v>60</v>
      </c>
      <c r="I14" s="48">
        <f>IF(ISERR(H14*100/H22),"",(H14*100/H22))</f>
        <v>1.1021307861866274</v>
      </c>
      <c r="J14" s="49"/>
      <c r="K14" s="42" t="s">
        <v>13</v>
      </c>
      <c r="L14" s="47">
        <v>41</v>
      </c>
      <c r="M14" s="44">
        <v>0</v>
      </c>
      <c r="N14" s="45">
        <v>5</v>
      </c>
      <c r="O14" s="46">
        <f t="shared" si="2"/>
        <v>5</v>
      </c>
      <c r="P14" s="47">
        <v>4</v>
      </c>
      <c r="Q14" s="50">
        <f t="shared" si="3"/>
        <v>50</v>
      </c>
      <c r="R14" s="51">
        <f>IF(ISERR(Q14*100/Q22),"",(Q14*100/Q22))</f>
        <v>1.051745898190997</v>
      </c>
      <c r="S14" s="49"/>
      <c r="T14" s="52"/>
      <c r="U14" s="53">
        <f t="shared" si="4"/>
        <v>83.33333333333333</v>
      </c>
      <c r="V14" s="54"/>
    </row>
    <row r="15" spans="2:22" s="55" customFormat="1" ht="25.5" customHeight="1">
      <c r="B15" s="42" t="s">
        <v>14</v>
      </c>
      <c r="C15" s="47">
        <v>22</v>
      </c>
      <c r="D15" s="44">
        <v>0</v>
      </c>
      <c r="E15" s="45">
        <v>3</v>
      </c>
      <c r="F15" s="46">
        <f t="shared" si="0"/>
        <v>3</v>
      </c>
      <c r="G15" s="47">
        <v>6</v>
      </c>
      <c r="H15" s="46">
        <f t="shared" si="1"/>
        <v>31</v>
      </c>
      <c r="I15" s="48">
        <f>IF(ISERR(H15*100/H22),"",(H15*100/H22))</f>
        <v>0.5694342395297576</v>
      </c>
      <c r="J15" s="49"/>
      <c r="K15" s="42" t="s">
        <v>14</v>
      </c>
      <c r="L15" s="47">
        <v>22</v>
      </c>
      <c r="M15" s="44">
        <v>0</v>
      </c>
      <c r="N15" s="45">
        <v>1</v>
      </c>
      <c r="O15" s="46">
        <f t="shared" si="2"/>
        <v>1</v>
      </c>
      <c r="P15" s="47">
        <v>3</v>
      </c>
      <c r="Q15" s="50">
        <f t="shared" si="3"/>
        <v>26</v>
      </c>
      <c r="R15" s="51">
        <f>IF(ISERR(Q15*100/Q22),"",(Q15*100/Q22))</f>
        <v>0.5469078670593185</v>
      </c>
      <c r="S15" s="49"/>
      <c r="T15" s="52"/>
      <c r="U15" s="53">
        <f t="shared" si="4"/>
        <v>83.87096774193549</v>
      </c>
      <c r="V15" s="54"/>
    </row>
    <row r="16" spans="2:22" s="55" customFormat="1" ht="25.5" customHeight="1">
      <c r="B16" s="42" t="s">
        <v>15</v>
      </c>
      <c r="C16" s="43">
        <v>910</v>
      </c>
      <c r="D16" s="44">
        <v>70</v>
      </c>
      <c r="E16" s="45">
        <v>0</v>
      </c>
      <c r="F16" s="46">
        <f t="shared" si="0"/>
        <v>70</v>
      </c>
      <c r="G16" s="47">
        <v>24</v>
      </c>
      <c r="H16" s="46">
        <f t="shared" si="1"/>
        <v>1004</v>
      </c>
      <c r="I16" s="48">
        <f>IF(ISERR(H16*100/H22),"",(H16*100/H22))</f>
        <v>18.442321822189566</v>
      </c>
      <c r="J16" s="49"/>
      <c r="K16" s="42" t="s">
        <v>15</v>
      </c>
      <c r="L16" s="47">
        <v>649</v>
      </c>
      <c r="M16" s="44">
        <v>82</v>
      </c>
      <c r="N16" s="45">
        <v>0</v>
      </c>
      <c r="O16" s="46">
        <f t="shared" si="2"/>
        <v>82</v>
      </c>
      <c r="P16" s="47">
        <v>0</v>
      </c>
      <c r="Q16" s="50">
        <f t="shared" si="3"/>
        <v>731</v>
      </c>
      <c r="R16" s="51">
        <f>IF(ISERR(Q16*100/Q22),"",(Q16*100/Q22))</f>
        <v>15.376525031552378</v>
      </c>
      <c r="S16" s="49"/>
      <c r="T16" s="52"/>
      <c r="U16" s="53">
        <f t="shared" si="4"/>
        <v>72.80876494023904</v>
      </c>
      <c r="V16" s="54"/>
    </row>
    <row r="17" spans="2:22" s="55" customFormat="1" ht="25.5" customHeight="1">
      <c r="B17" s="42" t="s">
        <v>16</v>
      </c>
      <c r="C17" s="47">
        <v>50</v>
      </c>
      <c r="D17" s="44">
        <v>0</v>
      </c>
      <c r="E17" s="45">
        <v>17</v>
      </c>
      <c r="F17" s="46">
        <f t="shared" si="0"/>
        <v>17</v>
      </c>
      <c r="G17" s="47">
        <v>1</v>
      </c>
      <c r="H17" s="46">
        <f>SUM(C17,F17,G17)</f>
        <v>68</v>
      </c>
      <c r="I17" s="48">
        <f>IF(ISERR(H17*100/H22),"",(H17*100/H22))</f>
        <v>1.2490815576781777</v>
      </c>
      <c r="J17" s="49"/>
      <c r="K17" s="42" t="s">
        <v>16</v>
      </c>
      <c r="L17" s="47">
        <v>99</v>
      </c>
      <c r="M17" s="44">
        <v>0</v>
      </c>
      <c r="N17" s="45">
        <v>12</v>
      </c>
      <c r="O17" s="46">
        <f>SUM(M17:N17)</f>
        <v>12</v>
      </c>
      <c r="P17" s="47">
        <v>4</v>
      </c>
      <c r="Q17" s="50">
        <f>SUM(L17,O17,P17)</f>
        <v>115</v>
      </c>
      <c r="R17" s="51">
        <f>IF(ISERR(Q17*100/Q22),"",(Q17*100/Q22))</f>
        <v>2.419015565839293</v>
      </c>
      <c r="S17" s="49"/>
      <c r="T17" s="52"/>
      <c r="U17" s="53">
        <f>IF(ISERR(Q17*100/H17),"",(Q17*100/H17))</f>
        <v>169.11764705882354</v>
      </c>
      <c r="V17" s="54"/>
    </row>
    <row r="18" spans="2:22" s="55" customFormat="1" ht="25.5" customHeight="1">
      <c r="B18" s="42" t="s">
        <v>17</v>
      </c>
      <c r="C18" s="47">
        <v>538</v>
      </c>
      <c r="D18" s="44">
        <v>0</v>
      </c>
      <c r="E18" s="45">
        <v>78</v>
      </c>
      <c r="F18" s="46">
        <f t="shared" si="0"/>
        <v>78</v>
      </c>
      <c r="G18" s="47">
        <v>28</v>
      </c>
      <c r="H18" s="46">
        <f t="shared" si="1"/>
        <v>644</v>
      </c>
      <c r="I18" s="48">
        <f>IF(ISERR(H18*100/H22),"",(H18*100/H22))</f>
        <v>11.829537105069802</v>
      </c>
      <c r="J18" s="49"/>
      <c r="K18" s="42" t="s">
        <v>17</v>
      </c>
      <c r="L18" s="47">
        <v>448</v>
      </c>
      <c r="M18" s="44">
        <v>0</v>
      </c>
      <c r="N18" s="45">
        <v>84</v>
      </c>
      <c r="O18" s="46">
        <f t="shared" si="2"/>
        <v>84</v>
      </c>
      <c r="P18" s="47">
        <v>18</v>
      </c>
      <c r="Q18" s="50">
        <f t="shared" si="3"/>
        <v>550</v>
      </c>
      <c r="R18" s="51">
        <f>IF(ISERR(Q18*100/Q22),"",(Q18*100/Q22))</f>
        <v>11.569204880100967</v>
      </c>
      <c r="S18" s="49"/>
      <c r="T18" s="52"/>
      <c r="U18" s="53">
        <f t="shared" si="4"/>
        <v>85.40372670807453</v>
      </c>
      <c r="V18" s="54"/>
    </row>
    <row r="19" spans="2:22" s="55" customFormat="1" ht="25.5" customHeight="1">
      <c r="B19" s="42" t="s">
        <v>18</v>
      </c>
      <c r="C19" s="47">
        <v>109</v>
      </c>
      <c r="D19" s="44">
        <v>0</v>
      </c>
      <c r="E19" s="45">
        <v>51</v>
      </c>
      <c r="F19" s="46">
        <f>SUM(D19:E19)</f>
        <v>51</v>
      </c>
      <c r="G19" s="47">
        <v>26</v>
      </c>
      <c r="H19" s="46">
        <f>SUM(C19,F19,G19)</f>
        <v>186</v>
      </c>
      <c r="I19" s="48">
        <f>IF(ISERR(H19*100/H22),"",(H19*100/H22))</f>
        <v>3.416605437178545</v>
      </c>
      <c r="J19" s="49"/>
      <c r="K19" s="42" t="s">
        <v>18</v>
      </c>
      <c r="L19" s="47">
        <v>89</v>
      </c>
      <c r="M19" s="44">
        <v>0</v>
      </c>
      <c r="N19" s="45">
        <v>15</v>
      </c>
      <c r="O19" s="46">
        <f>SUM(M19:N19)</f>
        <v>15</v>
      </c>
      <c r="P19" s="47">
        <v>7</v>
      </c>
      <c r="Q19" s="50">
        <f>SUM(L19,O19,P19)</f>
        <v>111</v>
      </c>
      <c r="R19" s="51">
        <f>IF(ISERR(Q19*100/Q22),"",(Q19*100/Q22))</f>
        <v>2.3348758939840133</v>
      </c>
      <c r="S19" s="49"/>
      <c r="T19" s="52"/>
      <c r="U19" s="53">
        <f>IF(ISERR(Q19*100/H19),"",(Q19*100/H19))</f>
        <v>59.67741935483871</v>
      </c>
      <c r="V19" s="54"/>
    </row>
    <row r="20" spans="2:22" s="55" customFormat="1" ht="25.5" customHeight="1" hidden="1">
      <c r="B20" s="42" t="s">
        <v>19</v>
      </c>
      <c r="C20" s="47">
        <v>0</v>
      </c>
      <c r="D20" s="44">
        <v>0</v>
      </c>
      <c r="E20" s="45">
        <v>0</v>
      </c>
      <c r="F20" s="46">
        <f>SUM(D20:E20)</f>
        <v>0</v>
      </c>
      <c r="G20" s="47">
        <v>0</v>
      </c>
      <c r="H20" s="46">
        <f>SUM(C20,F20,G20)</f>
        <v>0</v>
      </c>
      <c r="I20" s="48">
        <f>IF(ISERR(H20*100/H22),"",(H20*100/H22))</f>
        <v>0</v>
      </c>
      <c r="J20" s="49"/>
      <c r="K20" s="42" t="s">
        <v>19</v>
      </c>
      <c r="L20" s="47">
        <v>0</v>
      </c>
      <c r="M20" s="44">
        <v>0</v>
      </c>
      <c r="N20" s="45">
        <v>0</v>
      </c>
      <c r="O20" s="46">
        <f>SUM(M20:N20)</f>
        <v>0</v>
      </c>
      <c r="P20" s="47">
        <v>0</v>
      </c>
      <c r="Q20" s="50">
        <f>SUM(L20,O20,P20)</f>
        <v>0</v>
      </c>
      <c r="R20" s="51">
        <f>IF(ISERR(Q20*100/Q22),"",(Q20*100/Q22))</f>
        <v>0</v>
      </c>
      <c r="S20" s="49"/>
      <c r="T20" s="52"/>
      <c r="U20" s="53">
        <f>IF(ISERR(Q20*100/H20),"",(Q20*100/H20))</f>
      </c>
      <c r="V20" s="54"/>
    </row>
    <row r="21" spans="2:22" s="55" customFormat="1" ht="25.5" customHeight="1">
      <c r="B21" s="42" t="s">
        <v>20</v>
      </c>
      <c r="C21" s="56">
        <v>0</v>
      </c>
      <c r="D21" s="57"/>
      <c r="E21" s="58"/>
      <c r="F21" s="59">
        <v>0</v>
      </c>
      <c r="G21" s="56">
        <v>1</v>
      </c>
      <c r="H21" s="47">
        <f>SUM(C21+F21+G21)</f>
        <v>1</v>
      </c>
      <c r="I21" s="48">
        <f>IF(ISERR(H21*100/H22),"",(H21*100/H22))</f>
        <v>0.018368846436443792</v>
      </c>
      <c r="J21" s="49"/>
      <c r="K21" s="42" t="s">
        <v>20</v>
      </c>
      <c r="L21" s="56">
        <v>0</v>
      </c>
      <c r="M21" s="60"/>
      <c r="N21" s="58"/>
      <c r="O21" s="59">
        <v>0</v>
      </c>
      <c r="P21" s="56">
        <v>1</v>
      </c>
      <c r="Q21" s="50">
        <f>SUM(L21+O21+P21)</f>
        <v>1</v>
      </c>
      <c r="R21" s="51">
        <f>IF(ISERR(Q21*100/Q22),"",(Q21*100/Q22))</f>
        <v>0.02103491796381994</v>
      </c>
      <c r="S21" s="49"/>
      <c r="T21" s="52"/>
      <c r="U21" s="53">
        <f>IF(ISERR(Q21*100/H21),"",(Q21*100/H21))</f>
        <v>100</v>
      </c>
      <c r="V21" s="54"/>
    </row>
    <row r="22" spans="2:22" s="55" customFormat="1" ht="25.5" customHeight="1">
      <c r="B22" s="42" t="s">
        <v>21</v>
      </c>
      <c r="C22" s="56">
        <f aca="true" t="shared" si="5" ref="C22:H22">SUM(C12:C21)</f>
        <v>4374</v>
      </c>
      <c r="D22" s="57">
        <f t="shared" si="5"/>
        <v>83</v>
      </c>
      <c r="E22" s="58">
        <f t="shared" si="5"/>
        <v>527</v>
      </c>
      <c r="F22" s="59">
        <f t="shared" si="5"/>
        <v>610</v>
      </c>
      <c r="G22" s="56">
        <f t="shared" si="5"/>
        <v>460</v>
      </c>
      <c r="H22" s="50">
        <f t="shared" si="5"/>
        <v>5444</v>
      </c>
      <c r="I22" s="61">
        <f>IF(ISERR(H22*100/H22),"",(H22*100/H22))</f>
        <v>100</v>
      </c>
      <c r="J22" s="49"/>
      <c r="K22" s="42" t="s">
        <v>21</v>
      </c>
      <c r="L22" s="56">
        <f aca="true" t="shared" si="6" ref="L22:Q22">SUM(L12:L21)</f>
        <v>3740</v>
      </c>
      <c r="M22" s="60">
        <f t="shared" si="6"/>
        <v>82</v>
      </c>
      <c r="N22" s="58">
        <f t="shared" si="6"/>
        <v>564</v>
      </c>
      <c r="O22" s="59">
        <f t="shared" si="6"/>
        <v>646</v>
      </c>
      <c r="P22" s="56">
        <f t="shared" si="6"/>
        <v>368</v>
      </c>
      <c r="Q22" s="50">
        <f t="shared" si="6"/>
        <v>4754</v>
      </c>
      <c r="R22" s="62">
        <f>IF(ISERR(Q22*100/Q22),"",(Q22*100/Q22))</f>
        <v>100</v>
      </c>
      <c r="S22" s="49"/>
      <c r="T22" s="52"/>
      <c r="U22" s="53">
        <f>IF(ISERR(Q22*100/H22),"",(Q22*100/H22))</f>
        <v>87.32549595885378</v>
      </c>
      <c r="V22" s="54"/>
    </row>
    <row r="23" spans="2:22" ht="12.75" customHeight="1">
      <c r="B23" s="63"/>
      <c r="C23" s="64"/>
      <c r="D23" s="64"/>
      <c r="E23" s="64"/>
      <c r="F23" s="64"/>
      <c r="G23" s="64"/>
      <c r="H23" s="64"/>
      <c r="I23" s="65"/>
      <c r="J23" s="15"/>
      <c r="K23" s="63"/>
      <c r="L23" s="66"/>
      <c r="M23" s="66"/>
      <c r="N23" s="66"/>
      <c r="O23" s="66"/>
      <c r="P23" s="66"/>
      <c r="Q23" s="66"/>
      <c r="R23" s="67"/>
      <c r="S23" s="15"/>
      <c r="T23" s="68" t="s">
        <v>22</v>
      </c>
      <c r="U23" s="69"/>
      <c r="V23" s="70"/>
    </row>
    <row r="24" spans="2:22" ht="28.5" customHeight="1" thickBot="1">
      <c r="B24" s="71"/>
      <c r="C24" s="72"/>
      <c r="D24" s="72"/>
      <c r="E24" s="72"/>
      <c r="F24" s="73" t="s">
        <v>34</v>
      </c>
      <c r="G24" s="74" t="s">
        <v>40</v>
      </c>
      <c r="H24" s="74"/>
      <c r="I24" s="75" t="s">
        <v>1</v>
      </c>
      <c r="J24" s="15"/>
      <c r="K24" s="76"/>
      <c r="L24" s="72"/>
      <c r="M24" s="72"/>
      <c r="N24" s="72"/>
      <c r="O24" s="73" t="s">
        <v>35</v>
      </c>
      <c r="P24" s="74" t="s">
        <v>41</v>
      </c>
      <c r="Q24" s="74"/>
      <c r="R24" s="75" t="s">
        <v>1</v>
      </c>
      <c r="S24" s="15"/>
      <c r="T24" s="76"/>
      <c r="U24" s="77">
        <f>IF(ISERR(SUM(P24*100/G24)),"",SUM(P24*100/G24))</f>
        <v>86.22461331540013</v>
      </c>
      <c r="V24" s="78" t="s">
        <v>23</v>
      </c>
    </row>
    <row r="25" spans="2:21" ht="12" customHeight="1">
      <c r="B25" s="79"/>
      <c r="C25" s="79"/>
      <c r="D25" s="79"/>
      <c r="E25" s="79"/>
      <c r="F25" s="79"/>
      <c r="G25" s="79"/>
      <c r="H25" s="79"/>
      <c r="I25" s="80"/>
      <c r="J25" s="15"/>
      <c r="K25" s="79"/>
      <c r="L25" s="79"/>
      <c r="M25" s="79"/>
      <c r="N25" s="79"/>
      <c r="O25" s="79"/>
      <c r="P25" s="79"/>
      <c r="Q25" s="79"/>
      <c r="R25" s="80"/>
      <c r="S25" s="15"/>
      <c r="T25" s="81"/>
      <c r="U25" s="15"/>
    </row>
    <row r="26" spans="2:21" ht="15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 t="s">
        <v>36</v>
      </c>
      <c r="L26" s="15"/>
      <c r="M26" s="15"/>
      <c r="N26" s="82" t="s">
        <v>42</v>
      </c>
      <c r="O26" s="15" t="s">
        <v>1</v>
      </c>
      <c r="Q26" s="83" t="s">
        <v>24</v>
      </c>
      <c r="R26" s="84">
        <f>IF(ISERR(SUM(Q22*100/N26))," ",SUM(Q22*100/N26))</f>
        <v>87.10150238182484</v>
      </c>
      <c r="S26" s="15"/>
      <c r="T26" s="15"/>
      <c r="U26" s="15"/>
    </row>
    <row r="27" spans="2:21" ht="9.75" customHeight="1">
      <c r="B27" s="15"/>
      <c r="C27" s="15"/>
      <c r="D27" s="15"/>
      <c r="E27" s="15"/>
      <c r="F27" s="15"/>
      <c r="G27" s="15"/>
      <c r="H27" s="15"/>
      <c r="I27" s="15"/>
      <c r="J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2:21" ht="13.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2:21" ht="13.5">
      <c r="B29" s="85" t="s">
        <v>25</v>
      </c>
      <c r="C29" s="86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5"/>
      <c r="T29" s="15"/>
      <c r="U29" s="15"/>
    </row>
    <row r="30" spans="2:21" ht="14.25" thickBo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2:21" ht="15.75" customHeight="1">
      <c r="B31" s="87"/>
      <c r="C31" s="88"/>
      <c r="D31" s="89" t="s">
        <v>2</v>
      </c>
      <c r="E31" s="90" t="s">
        <v>3</v>
      </c>
      <c r="F31" s="91"/>
      <c r="G31" s="92"/>
      <c r="H31" s="89" t="s">
        <v>4</v>
      </c>
      <c r="I31" s="93" t="s">
        <v>26</v>
      </c>
      <c r="J31" s="15"/>
      <c r="K31" s="87"/>
      <c r="L31" s="88"/>
      <c r="M31" s="89" t="s">
        <v>2</v>
      </c>
      <c r="N31" s="90" t="s">
        <v>3</v>
      </c>
      <c r="O31" s="91"/>
      <c r="P31" s="92"/>
      <c r="Q31" s="89" t="s">
        <v>4</v>
      </c>
      <c r="R31" s="93" t="s">
        <v>26</v>
      </c>
      <c r="S31" s="15"/>
      <c r="T31" s="15"/>
      <c r="U31" s="15"/>
    </row>
    <row r="32" spans="2:21" ht="15.75" customHeight="1">
      <c r="B32" s="94"/>
      <c r="C32" s="95"/>
      <c r="D32" s="96"/>
      <c r="E32" s="97" t="s">
        <v>8</v>
      </c>
      <c r="F32" s="98" t="s">
        <v>9</v>
      </c>
      <c r="G32" s="36" t="s">
        <v>26</v>
      </c>
      <c r="H32" s="96"/>
      <c r="I32" s="99"/>
      <c r="J32" s="15"/>
      <c r="K32" s="94"/>
      <c r="L32" s="95"/>
      <c r="M32" s="96"/>
      <c r="N32" s="97" t="s">
        <v>8</v>
      </c>
      <c r="O32" s="98" t="s">
        <v>9</v>
      </c>
      <c r="P32" s="36" t="s">
        <v>26</v>
      </c>
      <c r="Q32" s="96"/>
      <c r="R32" s="99"/>
      <c r="S32" s="15"/>
      <c r="T32" s="15"/>
      <c r="U32" s="15"/>
    </row>
    <row r="33" spans="2:21" s="55" customFormat="1" ht="25.5" customHeight="1">
      <c r="B33" s="100" t="s">
        <v>37</v>
      </c>
      <c r="C33" s="101"/>
      <c r="D33" s="102">
        <f>IF(ISERR(C22*100/H22)," ",(C22*100/H22))</f>
        <v>80.34533431300514</v>
      </c>
      <c r="E33" s="103">
        <f>IF(ISERR(D22*100/H22)," ",(D22*100/H22))</f>
        <v>1.5246142542248347</v>
      </c>
      <c r="F33" s="104">
        <f>IF(ISERR(E22*100/H22)," ",(E22*100/H22))</f>
        <v>9.680382072005878</v>
      </c>
      <c r="G33" s="105">
        <f>IF(ISERR(F22*100/H22)," ",(F22*100/H22))</f>
        <v>11.204996326230713</v>
      </c>
      <c r="H33" s="102">
        <f>IF(ISERR(G22*100/H22)," ",(G22*100/H22))</f>
        <v>8.449669360764144</v>
      </c>
      <c r="I33" s="106">
        <f>IF(ISERR(H22*100/H22)," ",(H22*100/H22))</f>
        <v>100</v>
      </c>
      <c r="J33" s="49"/>
      <c r="K33" s="100" t="s">
        <v>39</v>
      </c>
      <c r="L33" s="101"/>
      <c r="M33" s="107">
        <f>IF(ISERR(L22*100/Q22)," ",(L22*100/Q22))</f>
        <v>78.67059318468658</v>
      </c>
      <c r="N33" s="108">
        <f>IF(ISERR(M22*100/Q22)," ",(M22*100/Q22))</f>
        <v>1.7248632730332352</v>
      </c>
      <c r="O33" s="109">
        <f>IF(ISERR(N22*100/Q22)," ",(N22*100/Q22))</f>
        <v>11.863693731594447</v>
      </c>
      <c r="P33" s="110">
        <f>IF(ISERR(O22*100/Q22)," ",(O22*100/Q22))</f>
        <v>13.588557004627681</v>
      </c>
      <c r="Q33" s="107">
        <f>IF(ISERR(P22*100/Q22)," ",(P22*100/Q22))</f>
        <v>7.740849810685738</v>
      </c>
      <c r="R33" s="111">
        <f>IF(ISERR(Q22*100/Q22)," ",(Q22*100/Q22))</f>
        <v>100</v>
      </c>
      <c r="S33" s="49"/>
      <c r="T33" s="49"/>
      <c r="U33" s="49"/>
    </row>
    <row r="34" spans="2:21" s="55" customFormat="1" ht="25.5" customHeight="1" thickBot="1">
      <c r="B34" s="112" t="s">
        <v>38</v>
      </c>
      <c r="C34" s="113"/>
      <c r="D34" s="114"/>
      <c r="E34" s="115"/>
      <c r="F34" s="116"/>
      <c r="G34" s="117"/>
      <c r="H34" s="114"/>
      <c r="I34" s="118"/>
      <c r="J34" s="49"/>
      <c r="K34" s="112" t="s">
        <v>38</v>
      </c>
      <c r="L34" s="113"/>
      <c r="M34" s="119">
        <f>IF(ISERR(L22*100/C22)," ",(L22*100/C22))</f>
        <v>85.50525834476451</v>
      </c>
      <c r="N34" s="120">
        <f>IF(ISERR(M22*100/D22)," ",(M22*100/D22))</f>
        <v>98.79518072289157</v>
      </c>
      <c r="O34" s="121">
        <f>IF(ISERR(N22*100/E22)," ",(N22*100/E22))</f>
        <v>107.02087286527514</v>
      </c>
      <c r="P34" s="122">
        <f>IF(ISERR(O22*100/F22)," ",(O22*100/F22))</f>
        <v>105.90163934426229</v>
      </c>
      <c r="Q34" s="119">
        <f>IF(ISERR(P22*100/G22)," ",(P22*100/G22))</f>
        <v>80</v>
      </c>
      <c r="R34" s="123"/>
      <c r="S34" s="49"/>
      <c r="T34" s="49"/>
      <c r="U34" s="49"/>
    </row>
    <row r="35" spans="2:21" ht="13.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Q35" s="15"/>
      <c r="R35" s="15"/>
      <c r="S35" s="15"/>
      <c r="T35" s="15"/>
      <c r="U35" s="15"/>
    </row>
    <row r="36" spans="2:21" ht="13.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24" t="s">
        <v>32</v>
      </c>
      <c r="Q36" s="15"/>
      <c r="R36" s="15"/>
      <c r="S36" s="15"/>
      <c r="T36" s="15"/>
      <c r="U36" s="15"/>
    </row>
    <row r="37" spans="2:21" ht="13.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24" t="s">
        <v>32</v>
      </c>
      <c r="P37" s="15"/>
      <c r="Q37" s="15"/>
      <c r="R37" s="15"/>
      <c r="S37" s="15"/>
      <c r="T37" s="15"/>
      <c r="U37" s="15"/>
    </row>
    <row r="38" spans="2:21" ht="13.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ht="13.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ht="13.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ht="13.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ht="13.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ht="13.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ht="13.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2:21" ht="13.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0" ht="13.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3:20" ht="13.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3:20" ht="13.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3:20" ht="13.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3:20" ht="13.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3:20" ht="13.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3:20" ht="13.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3:20" ht="13.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3:20" ht="13.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3:20" ht="13.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</sheetData>
  <sheetProtection/>
  <mergeCells count="18">
    <mergeCell ref="D31:D32"/>
    <mergeCell ref="H31:H32"/>
    <mergeCell ref="I31:I32"/>
    <mergeCell ref="M31:M32"/>
    <mergeCell ref="Q31:Q32"/>
    <mergeCell ref="R31:R32"/>
    <mergeCell ref="P10:P11"/>
    <mergeCell ref="Q10:Q11"/>
    <mergeCell ref="R10:R11"/>
    <mergeCell ref="T10:V11"/>
    <mergeCell ref="G24:H24"/>
    <mergeCell ref="P24:Q24"/>
    <mergeCell ref="L6:M6"/>
    <mergeCell ref="C10:C11"/>
    <mergeCell ref="G10:G11"/>
    <mergeCell ref="H10:H11"/>
    <mergeCell ref="I10:I11"/>
    <mergeCell ref="L10:L11"/>
  </mergeCells>
  <printOptions/>
  <pageMargins left="0.7874015748031497" right="0.3937007874015748" top="0.5905511811023623" bottom="0.5905511811023623" header="0.5118110236220472" footer="0.5118110236220472"/>
  <pageSetup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kcars02</dc:creator>
  <cp:keywords/>
  <dc:description/>
  <cp:lastModifiedBy>kcars02</cp:lastModifiedBy>
  <dcterms:created xsi:type="dcterms:W3CDTF">2022-06-01T00:35:46Z</dcterms:created>
  <dcterms:modified xsi:type="dcterms:W3CDTF">2022-06-01T00:43:36Z</dcterms:modified>
  <cp:category/>
  <cp:version/>
  <cp:contentType/>
  <cp:contentStatus/>
</cp:coreProperties>
</file>