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1120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<sst xmlns="http://schemas.openxmlformats.org/spreadsheetml/2006/main" count="83" uniqueCount="43">
  <si>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</si>
  <si>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</si>
  <si>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</si>
  <si>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</si>
  <si>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</si>
  <si>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</si>
  <si>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</si>
  <si>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前年同月対比(％)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</si>
  <si>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</si>
  <si>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</si>
  <si>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</si>
  <si>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</si>
  <si>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</si>
  <si>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</si>
  <si>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</si>
  <si>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</si>
  <si>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</si>
  <si>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</si>
  <si>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</si>
  <si>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</si>
  <si>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</si>
  <si>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</si>
  <si>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累計対比</t>
  </si>
  <si>
    <t>％</t>
  </si>
  <si>
    <t>前月対比</t>
  </si>
  <si>
    <t>車　種　別　構　成　比</t>
  </si>
  <si>
    <t>計</t>
  </si>
  <si>
    <t>2019/05/07 作成</t>
  </si>
  <si>
    <t>平成３１年　４月</t>
  </si>
  <si>
    <t>平成３１年　４月</t>
  </si>
  <si>
    <t>車種別･銘柄別販売台数</t>
  </si>
  <si>
    <t>新車　　軽四輪自動車販売台数　（速報）</t>
  </si>
  <si>
    <t/>
  </si>
  <si>
    <t>平成３０年　４月</t>
  </si>
  <si>
    <t>前年  (平成３０年  １月～平成３０年　４月)</t>
  </si>
  <si>
    <t>当年  (平成３１年  １月～平成３１年　４月)</t>
  </si>
  <si>
    <t xml:space="preserve">  前月    平成３１年　３月</t>
  </si>
  <si>
    <t>前年４月 (％)</t>
  </si>
  <si>
    <t>前年同月対比 (％)</t>
  </si>
  <si>
    <t>当年４月 (％)</t>
  </si>
  <si>
    <t>30,771</t>
  </si>
  <si>
    <t>31,320</t>
  </si>
  <si>
    <t>9,931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</si>
</sst>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32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27</v>
      </c>
    </row>
    <row r="2" spans="2:22" s="4" customFormat="1" ht="15" customHeight="1">
      <c r="B2" s="1" t="s">
        <v>32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31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28</v>
      </c>
      <c r="L6" s="12" t="str">
        <f>TEXT(Q22,"#,##0")</f>
        <v>6,017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33</v>
      </c>
      <c r="E9" s="17"/>
      <c r="F9" s="19"/>
      <c r="G9" s="18" t="s">
        <v>30</v>
      </c>
      <c r="H9" s="20"/>
      <c r="I9" s="21"/>
      <c r="J9" s="20"/>
      <c r="K9" s="16"/>
      <c r="L9" s="17"/>
      <c r="M9" s="18" t="s">
        <v>29</v>
      </c>
      <c r="N9" s="17"/>
      <c r="O9" s="19"/>
      <c r="P9" s="18" t="s">
        <v>30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7</v>
      </c>
      <c r="U10" s="30"/>
      <c r="V10" s="31"/>
    </row>
    <row r="11" spans="2:22" ht="15.75" customHeight="1">
      <c r="B11" s="32"/>
      <c r="C11" s="33"/>
      <c r="D11" s="34" t="s">
        <v>8</v>
      </c>
      <c r="E11" s="35" t="s">
        <v>9</v>
      </c>
      <c r="F11" s="36" t="s">
        <v>10</v>
      </c>
      <c r="G11" s="33"/>
      <c r="H11" s="33"/>
      <c r="I11" s="37"/>
      <c r="J11" s="15"/>
      <c r="K11" s="32"/>
      <c r="L11" s="33"/>
      <c r="M11" s="38" t="s">
        <v>8</v>
      </c>
      <c r="N11" s="35" t="s">
        <v>9</v>
      </c>
      <c r="O11" s="36" t="s">
        <v>10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11</v>
      </c>
      <c r="C12" s="43">
        <v>1721</v>
      </c>
      <c r="D12" s="44">
        <v>28</v>
      </c>
      <c r="E12" s="45">
        <v>247</v>
      </c>
      <c r="F12" s="46">
        <f aca="true" t="shared" si="0" ref="F12:F18">SUM(D12:E12)</f>
        <v>275</v>
      </c>
      <c r="G12" s="47">
        <v>152</v>
      </c>
      <c r="H12" s="46">
        <f aca="true" t="shared" si="1" ref="H12:H18">SUM(C12,F12,G12)</f>
        <v>2148</v>
      </c>
      <c r="I12" s="48">
        <f>IF(ISERR(H12*100/H22),"",(H12*100/H22))</f>
        <v>38.653949973007016</v>
      </c>
      <c r="J12" s="49"/>
      <c r="K12" s="42" t="s">
        <v>11</v>
      </c>
      <c r="L12" s="47">
        <v>1827</v>
      </c>
      <c r="M12" s="44">
        <v>31</v>
      </c>
      <c r="N12" s="45">
        <v>279</v>
      </c>
      <c r="O12" s="46">
        <f aca="true" t="shared" si="2" ref="O12:O18">SUM(M12:N12)</f>
        <v>310</v>
      </c>
      <c r="P12" s="47">
        <v>179</v>
      </c>
      <c r="Q12" s="50">
        <f aca="true" t="shared" si="3" ref="Q12:Q18">SUM(L12,O12,P12)</f>
        <v>2316</v>
      </c>
      <c r="R12" s="51">
        <f>IF(ISERR(Q12*100/Q22),"",(Q12*100/Q22))</f>
        <v>38.49094233006482</v>
      </c>
      <c r="S12" s="49"/>
      <c r="T12" s="52"/>
      <c r="U12" s="53">
        <f aca="true" t="shared" si="4" ref="U12:U18">IF(ISERR(Q12*100/H12),"",(Q12*100/H12))</f>
        <v>107.82122905027933</v>
      </c>
      <c r="V12" s="54"/>
    </row>
    <row r="13" spans="2:22" s="55" customFormat="1" ht="25.5" customHeight="1">
      <c r="B13" s="42" t="s">
        <v>12</v>
      </c>
      <c r="C13" s="47">
        <v>1166</v>
      </c>
      <c r="D13" s="44">
        <v>4</v>
      </c>
      <c r="E13" s="45">
        <v>184</v>
      </c>
      <c r="F13" s="46">
        <f t="shared" si="0"/>
        <v>188</v>
      </c>
      <c r="G13" s="47">
        <v>107</v>
      </c>
      <c r="H13" s="46">
        <f t="shared" si="1"/>
        <v>1461</v>
      </c>
      <c r="I13" s="48">
        <f>IF(ISERR(H13*100/H22),"",(H13*100/H22))</f>
        <v>26.291164297282705</v>
      </c>
      <c r="J13" s="49"/>
      <c r="K13" s="42" t="s">
        <v>12</v>
      </c>
      <c r="L13" s="47">
        <v>1208</v>
      </c>
      <c r="M13" s="44">
        <v>3</v>
      </c>
      <c r="N13" s="45">
        <v>174</v>
      </c>
      <c r="O13" s="46">
        <f t="shared" si="2"/>
        <v>177</v>
      </c>
      <c r="P13" s="47">
        <v>177</v>
      </c>
      <c r="Q13" s="50">
        <f t="shared" si="3"/>
        <v>1562</v>
      </c>
      <c r="R13" s="51">
        <f>IF(ISERR(Q13*100/Q22),"",(Q13*100/Q22))</f>
        <v>25.95978062157221</v>
      </c>
      <c r="S13" s="49"/>
      <c r="T13" s="52"/>
      <c r="U13" s="53">
        <f t="shared" si="4"/>
        <v>106.91307323750856</v>
      </c>
      <c r="V13" s="54"/>
    </row>
    <row r="14" spans="2:22" s="55" customFormat="1" ht="25.5" customHeight="1">
      <c r="B14" s="42" t="s">
        <v>13</v>
      </c>
      <c r="C14" s="43">
        <v>46</v>
      </c>
      <c r="D14" s="44">
        <v>0</v>
      </c>
      <c r="E14" s="45">
        <v>14</v>
      </c>
      <c r="F14" s="46">
        <f t="shared" si="0"/>
        <v>14</v>
      </c>
      <c r="G14" s="47">
        <v>5</v>
      </c>
      <c r="H14" s="46">
        <f t="shared" si="1"/>
        <v>65</v>
      </c>
      <c r="I14" s="48">
        <f>IF(ISERR(H14*100/H22),"",(H14*100/H22))</f>
        <v>1.1696958790714413</v>
      </c>
      <c r="J14" s="49"/>
      <c r="K14" s="42" t="s">
        <v>13</v>
      </c>
      <c r="L14" s="47">
        <v>67</v>
      </c>
      <c r="M14" s="44">
        <v>0</v>
      </c>
      <c r="N14" s="45">
        <v>21</v>
      </c>
      <c r="O14" s="46">
        <f t="shared" si="2"/>
        <v>21</v>
      </c>
      <c r="P14" s="47">
        <v>4</v>
      </c>
      <c r="Q14" s="50">
        <f t="shared" si="3"/>
        <v>92</v>
      </c>
      <c r="R14" s="51">
        <f>IF(ISERR(Q14*100/Q22),"",(Q14*100/Q22))</f>
        <v>1.5290011633704503</v>
      </c>
      <c r="S14" s="49"/>
      <c r="T14" s="52"/>
      <c r="U14" s="53">
        <f t="shared" si="4"/>
        <v>141.53846153846155</v>
      </c>
      <c r="V14" s="54"/>
    </row>
    <row r="15" spans="2:22" s="55" customFormat="1" ht="25.5" customHeight="1">
      <c r="B15" s="42" t="s">
        <v>14</v>
      </c>
      <c r="C15" s="47">
        <v>43</v>
      </c>
      <c r="D15" s="44">
        <v>0</v>
      </c>
      <c r="E15" s="45">
        <v>5</v>
      </c>
      <c r="F15" s="46">
        <f t="shared" si="0"/>
        <v>5</v>
      </c>
      <c r="G15" s="47">
        <v>4</v>
      </c>
      <c r="H15" s="46">
        <f t="shared" si="1"/>
        <v>52</v>
      </c>
      <c r="I15" s="48">
        <f>IF(ISERR(H15*100/H22),"",(H15*100/H22))</f>
        <v>0.9357567032571531</v>
      </c>
      <c r="J15" s="49"/>
      <c r="K15" s="42" t="s">
        <v>14</v>
      </c>
      <c r="L15" s="47">
        <v>26</v>
      </c>
      <c r="M15" s="44">
        <v>0</v>
      </c>
      <c r="N15" s="45">
        <v>9</v>
      </c>
      <c r="O15" s="46">
        <f t="shared" si="2"/>
        <v>9</v>
      </c>
      <c r="P15" s="47">
        <v>3</v>
      </c>
      <c r="Q15" s="50">
        <f t="shared" si="3"/>
        <v>38</v>
      </c>
      <c r="R15" s="51">
        <f>IF(ISERR(Q15*100/Q22),"",(Q15*100/Q22))</f>
        <v>0.6315439587834469</v>
      </c>
      <c r="S15" s="49"/>
      <c r="T15" s="52"/>
      <c r="U15" s="53">
        <f t="shared" si="4"/>
        <v>73.07692307692308</v>
      </c>
      <c r="V15" s="54"/>
    </row>
    <row r="16" spans="2:22" s="55" customFormat="1" ht="25.5" customHeight="1">
      <c r="B16" s="42" t="s">
        <v>15</v>
      </c>
      <c r="C16" s="43">
        <v>1031</v>
      </c>
      <c r="D16" s="44">
        <v>0</v>
      </c>
      <c r="E16" s="45">
        <v>25</v>
      </c>
      <c r="F16" s="46">
        <f t="shared" si="0"/>
        <v>25</v>
      </c>
      <c r="G16" s="47">
        <v>31</v>
      </c>
      <c r="H16" s="46">
        <f t="shared" si="1"/>
        <v>1087</v>
      </c>
      <c r="I16" s="48">
        <f>IF(ISERR(H16*100/H22),"",(H16*100/H22))</f>
        <v>19.560914162317797</v>
      </c>
      <c r="J16" s="49"/>
      <c r="K16" s="42" t="s">
        <v>15</v>
      </c>
      <c r="L16" s="47">
        <v>1162</v>
      </c>
      <c r="M16" s="44">
        <v>123</v>
      </c>
      <c r="N16" s="45">
        <v>0</v>
      </c>
      <c r="O16" s="46">
        <f t="shared" si="2"/>
        <v>123</v>
      </c>
      <c r="P16" s="47">
        <v>35</v>
      </c>
      <c r="Q16" s="50">
        <f t="shared" si="3"/>
        <v>1320</v>
      </c>
      <c r="R16" s="51">
        <f>IF(ISERR(Q16*100/Q22),"",(Q16*100/Q22))</f>
        <v>21.937842778793417</v>
      </c>
      <c r="S16" s="49"/>
      <c r="T16" s="52"/>
      <c r="U16" s="53">
        <f t="shared" si="4"/>
        <v>121.43514259429622</v>
      </c>
      <c r="V16" s="54"/>
    </row>
    <row r="17" spans="2:22" s="55" customFormat="1" ht="25.5" customHeight="1">
      <c r="B17" s="42" t="s">
        <v>16</v>
      </c>
      <c r="C17" s="47">
        <v>82</v>
      </c>
      <c r="D17" s="44">
        <v>0</v>
      </c>
      <c r="E17" s="45">
        <v>25</v>
      </c>
      <c r="F17" s="46">
        <f t="shared" si="0"/>
        <v>25</v>
      </c>
      <c r="G17" s="47">
        <v>8</v>
      </c>
      <c r="H17" s="46">
        <f>SUM(C17,F17,G17)</f>
        <v>115</v>
      </c>
      <c r="I17" s="48">
        <f>IF(ISERR(H17*100/H22),"",(H17*100/H22))</f>
        <v>2.069461939895627</v>
      </c>
      <c r="J17" s="49"/>
      <c r="K17" s="42" t="s">
        <v>16</v>
      </c>
      <c r="L17" s="47">
        <v>92</v>
      </c>
      <c r="M17" s="44">
        <v>0</v>
      </c>
      <c r="N17" s="45">
        <v>13</v>
      </c>
      <c r="O17" s="46">
        <f>SUM(M17:N17)</f>
        <v>13</v>
      </c>
      <c r="P17" s="47">
        <v>5</v>
      </c>
      <c r="Q17" s="50">
        <f>SUM(L17,O17,P17)</f>
        <v>110</v>
      </c>
      <c r="R17" s="51">
        <f>IF(ISERR(Q17*100/Q22),"",(Q17*100/Q22))</f>
        <v>1.8281535648994516</v>
      </c>
      <c r="S17" s="49"/>
      <c r="T17" s="52"/>
      <c r="U17" s="53">
        <f>IF(ISERR(Q17*100/H17),"",(Q17*100/H17))</f>
        <v>95.65217391304348</v>
      </c>
      <c r="V17" s="54"/>
    </row>
    <row r="18" spans="2:22" s="55" customFormat="1" ht="25.5" customHeight="1">
      <c r="B18" s="42" t="s">
        <v>17</v>
      </c>
      <c r="C18" s="47">
        <v>341</v>
      </c>
      <c r="D18" s="44">
        <v>0</v>
      </c>
      <c r="E18" s="45">
        <v>42</v>
      </c>
      <c r="F18" s="46">
        <f t="shared" si="0"/>
        <v>42</v>
      </c>
      <c r="G18" s="47">
        <v>20</v>
      </c>
      <c r="H18" s="46">
        <f t="shared" si="1"/>
        <v>403</v>
      </c>
      <c r="I18" s="48">
        <f>IF(ISERR(H18*100/H22),"",(H18*100/H22))</f>
        <v>7.252114450242937</v>
      </c>
      <c r="J18" s="49"/>
      <c r="K18" s="42" t="s">
        <v>17</v>
      </c>
      <c r="L18" s="47">
        <v>329</v>
      </c>
      <c r="M18" s="44">
        <v>0</v>
      </c>
      <c r="N18" s="45">
        <v>53</v>
      </c>
      <c r="O18" s="46">
        <f t="shared" si="2"/>
        <v>53</v>
      </c>
      <c r="P18" s="47">
        <v>15</v>
      </c>
      <c r="Q18" s="50">
        <f t="shared" si="3"/>
        <v>397</v>
      </c>
      <c r="R18" s="51">
        <f>IF(ISERR(Q18*100/Q22),"",(Q18*100/Q22))</f>
        <v>6.597972411500748</v>
      </c>
      <c r="S18" s="49"/>
      <c r="T18" s="52"/>
      <c r="U18" s="53">
        <f t="shared" si="4"/>
        <v>98.51116625310173</v>
      </c>
      <c r="V18" s="54"/>
    </row>
    <row r="19" spans="2:22" s="55" customFormat="1" ht="25.5" customHeight="1">
      <c r="B19" s="42" t="s">
        <v>18</v>
      </c>
      <c r="C19" s="47">
        <v>148</v>
      </c>
      <c r="D19" s="44">
        <v>0</v>
      </c>
      <c r="E19" s="45">
        <v>57</v>
      </c>
      <c r="F19" s="46">
        <f>SUM(D19:E19)</f>
        <v>57</v>
      </c>
      <c r="G19" s="47">
        <v>17</v>
      </c>
      <c r="H19" s="46">
        <f>SUM(C19,F19,G19)</f>
        <v>222</v>
      </c>
      <c r="I19" s="48">
        <f>IF(ISERR(H19*100/H22),"",(H19*100/H22))</f>
        <v>3.9949613100593844</v>
      </c>
      <c r="J19" s="49"/>
      <c r="K19" s="42" t="s">
        <v>18</v>
      </c>
      <c r="L19" s="47">
        <v>126</v>
      </c>
      <c r="M19" s="44">
        <v>0</v>
      </c>
      <c r="N19" s="45">
        <v>34</v>
      </c>
      <c r="O19" s="46">
        <f>SUM(M19:N19)</f>
        <v>34</v>
      </c>
      <c r="P19" s="47">
        <v>17</v>
      </c>
      <c r="Q19" s="50">
        <f>SUM(L19,O19,P19)</f>
        <v>177</v>
      </c>
      <c r="R19" s="51">
        <f>IF(ISERR(Q19*100/Q22),"",(Q19*100/Q22))</f>
        <v>2.941665281701845</v>
      </c>
      <c r="S19" s="49"/>
      <c r="T19" s="52"/>
      <c r="U19" s="53">
        <f>IF(ISERR(Q19*100/H19),"",(Q19*100/H19))</f>
        <v>79.72972972972973</v>
      </c>
      <c r="V19" s="54"/>
    </row>
    <row r="20" spans="2:22" s="55" customFormat="1" ht="25.5" customHeight="1" hidden="1">
      <c r="B20" s="42" t="s">
        <v>19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19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20</v>
      </c>
      <c r="C21" s="56">
        <v>0</v>
      </c>
      <c r="D21" s="57"/>
      <c r="E21" s="58"/>
      <c r="F21" s="59">
        <v>0</v>
      </c>
      <c r="G21" s="56">
        <v>4</v>
      </c>
      <c r="H21" s="47">
        <f>SUM(C21+F21+G21)</f>
        <v>4</v>
      </c>
      <c r="I21" s="48">
        <f>IF(ISERR(H21*100/H22),"",(H21*100/H22))</f>
        <v>0.07198128486593486</v>
      </c>
      <c r="J21" s="49"/>
      <c r="K21" s="42" t="s">
        <v>20</v>
      </c>
      <c r="L21" s="56">
        <v>1</v>
      </c>
      <c r="M21" s="60"/>
      <c r="N21" s="58"/>
      <c r="O21" s="59">
        <v>0</v>
      </c>
      <c r="P21" s="56">
        <v>4</v>
      </c>
      <c r="Q21" s="50">
        <f>SUM(L21+O21+P21)</f>
        <v>5</v>
      </c>
      <c r="R21" s="51">
        <f>IF(ISERR(Q21*100/Q22),"",(Q21*100/Q22))</f>
        <v>0.08309788931361144</v>
      </c>
      <c r="S21" s="49"/>
      <c r="T21" s="52"/>
      <c r="U21" s="53">
        <f>IF(ISERR(Q21*100/H21),"",(Q21*100/H21))</f>
        <v>125</v>
      </c>
      <c r="V21" s="54"/>
    </row>
    <row r="22" spans="2:22" s="55" customFormat="1" ht="25.5" customHeight="1">
      <c r="B22" s="42" t="s">
        <v>21</v>
      </c>
      <c r="C22" s="56">
        <f aca="true" t="shared" si="5" ref="C22:H22">SUM(C12:C21)</f>
        <v>4578</v>
      </c>
      <c r="D22" s="57">
        <f t="shared" si="5"/>
        <v>32</v>
      </c>
      <c r="E22" s="58">
        <f t="shared" si="5"/>
        <v>599</v>
      </c>
      <c r="F22" s="59">
        <f t="shared" si="5"/>
        <v>631</v>
      </c>
      <c r="G22" s="56">
        <f t="shared" si="5"/>
        <v>348</v>
      </c>
      <c r="H22" s="50">
        <f t="shared" si="5"/>
        <v>5557</v>
      </c>
      <c r="I22" s="61">
        <f>IF(ISERR(H22*100/H22),"",(H22*100/H22))</f>
        <v>100</v>
      </c>
      <c r="J22" s="49"/>
      <c r="K22" s="42" t="s">
        <v>21</v>
      </c>
      <c r="L22" s="56">
        <f aca="true" t="shared" si="6" ref="L22:Q22">SUM(L12:L21)</f>
        <v>4838</v>
      </c>
      <c r="M22" s="60">
        <f t="shared" si="6"/>
        <v>157</v>
      </c>
      <c r="N22" s="58">
        <f t="shared" si="6"/>
        <v>583</v>
      </c>
      <c r="O22" s="59">
        <f t="shared" si="6"/>
        <v>740</v>
      </c>
      <c r="P22" s="56">
        <f t="shared" si="6"/>
        <v>439</v>
      </c>
      <c r="Q22" s="50">
        <f t="shared" si="6"/>
        <v>6017</v>
      </c>
      <c r="R22" s="62">
        <f>IF(ISERR(Q22*100/Q22),"",(Q22*100/Q22))</f>
        <v>100</v>
      </c>
      <c r="S22" s="49"/>
      <c r="T22" s="52"/>
      <c r="U22" s="53">
        <f>IF(ISERR(Q22*100/H22),"",(Q22*100/H22))</f>
        <v>108.27784775958251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 t="s">
        <v>22</v>
      </c>
      <c r="U23" s="69"/>
      <c r="V23" s="70"/>
    </row>
    <row r="24" spans="2:22" ht="28.5" customHeight="1" thickBot="1">
      <c r="B24" s="71"/>
      <c r="C24" s="72"/>
      <c r="D24" s="72"/>
      <c r="E24" s="72"/>
      <c r="F24" s="73" t="s">
        <v>34</v>
      </c>
      <c r="G24" s="74" t="s">
        <v>40</v>
      </c>
      <c r="H24" s="74"/>
      <c r="I24" s="75" t="s">
        <v>1</v>
      </c>
      <c r="J24" s="15"/>
      <c r="K24" s="76"/>
      <c r="L24" s="72"/>
      <c r="M24" s="72"/>
      <c r="N24" s="72"/>
      <c r="O24" s="73" t="s">
        <v>35</v>
      </c>
      <c r="P24" s="74" t="s">
        <v>41</v>
      </c>
      <c r="Q24" s="74"/>
      <c r="R24" s="75" t="s">
        <v>1</v>
      </c>
      <c r="S24" s="15"/>
      <c r="T24" s="76"/>
      <c r="U24" s="77">
        <f>IF(ISERR(SUM(P24*100/G24)),"",SUM(P24*100/G24))</f>
        <v>101.78414741152383</v>
      </c>
      <c r="V24" s="78" t="s">
        <v>23</v>
      </c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 t="s">
        <v>36</v>
      </c>
      <c r="L26" s="15"/>
      <c r="M26" s="15"/>
      <c r="N26" s="82" t="s">
        <v>42</v>
      </c>
      <c r="O26" s="15" t="s">
        <v>1</v>
      </c>
      <c r="Q26" s="83" t="s">
        <v>24</v>
      </c>
      <c r="R26" s="84">
        <f>IF(ISERR(SUM(Q22*100/N26))," ",SUM(Q22*100/N26))</f>
        <v>60.588057597422214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25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26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26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8</v>
      </c>
      <c r="F32" s="98" t="s">
        <v>9</v>
      </c>
      <c r="G32" s="36" t="s">
        <v>26</v>
      </c>
      <c r="H32" s="96"/>
      <c r="I32" s="99"/>
      <c r="J32" s="15"/>
      <c r="K32" s="94"/>
      <c r="L32" s="95"/>
      <c r="M32" s="96"/>
      <c r="N32" s="97" t="s">
        <v>8</v>
      </c>
      <c r="O32" s="98" t="s">
        <v>9</v>
      </c>
      <c r="P32" s="36" t="s">
        <v>26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37</v>
      </c>
      <c r="C33" s="101"/>
      <c r="D33" s="102">
        <f>IF(ISERR(C22*100/H22)," ",(C22*100/H22))</f>
        <v>82.38258052906244</v>
      </c>
      <c r="E33" s="103">
        <f>IF(ISERR(D22*100/H22)," ",(D22*100/H22))</f>
        <v>0.5758502789274789</v>
      </c>
      <c r="F33" s="104">
        <f>IF(ISERR(E22*100/H22)," ",(E22*100/H22))</f>
        <v>10.779197408673745</v>
      </c>
      <c r="G33" s="105">
        <f>IF(ISERR(F22*100/H22)," ",(F22*100/H22))</f>
        <v>11.355047687601223</v>
      </c>
      <c r="H33" s="102">
        <f>IF(ISERR(G22*100/H22)," ",(G22*100/H22))</f>
        <v>6.262371783336333</v>
      </c>
      <c r="I33" s="106">
        <f>IF(ISERR(H22*100/H22)," ",(H22*100/H22))</f>
        <v>100</v>
      </c>
      <c r="J33" s="49"/>
      <c r="K33" s="100" t="s">
        <v>39</v>
      </c>
      <c r="L33" s="101"/>
      <c r="M33" s="107">
        <f>IF(ISERR(L22*100/Q22)," ",(L22*100/Q22))</f>
        <v>80.40551769985042</v>
      </c>
      <c r="N33" s="108">
        <f>IF(ISERR(M22*100/Q22)," ",(M22*100/Q22))</f>
        <v>2.609273724447399</v>
      </c>
      <c r="O33" s="109">
        <f>IF(ISERR(N22*100/Q22)," ",(N22*100/Q22))</f>
        <v>9.689213893967093</v>
      </c>
      <c r="P33" s="110">
        <f>IF(ISERR(O22*100/Q22)," ",(O22*100/Q22))</f>
        <v>12.298487618414493</v>
      </c>
      <c r="Q33" s="107">
        <f>IF(ISERR(P22*100/Q22)," ",(P22*100/Q22))</f>
        <v>7.295994681735084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38</v>
      </c>
      <c r="C34" s="113"/>
      <c r="D34" s="114"/>
      <c r="E34" s="115"/>
      <c r="F34" s="116"/>
      <c r="G34" s="117"/>
      <c r="H34" s="114"/>
      <c r="I34" s="118"/>
      <c r="J34" s="49"/>
      <c r="K34" s="112" t="s">
        <v>38</v>
      </c>
      <c r="L34" s="113"/>
      <c r="M34" s="119">
        <f>IF(ISERR(L22*100/C22)," ",(L22*100/C22))</f>
        <v>105.67933595456532</v>
      </c>
      <c r="N34" s="120">
        <f>IF(ISERR(M22*100/D22)," ",(M22*100/D22))</f>
        <v>490.625</v>
      </c>
      <c r="O34" s="121">
        <f>IF(ISERR(N22*100/E22)," ",(N22*100/E22))</f>
        <v>97.32888146911519</v>
      </c>
      <c r="P34" s="122">
        <f>IF(ISERR(O22*100/F22)," ",(O22*100/F22))</f>
        <v>117.27416798732172</v>
      </c>
      <c r="Q34" s="119">
        <f>IF(ISERR(P22*100/G22)," ",(P22*100/G22))</f>
        <v>126.14942528735632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32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32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2019-05-07T00:41:22Z</dcterms:created>
  <dcterms:modified xsi:type="dcterms:W3CDTF">2019-05-07T00:41:58Z</dcterms:modified>
  <cp:category/>
  <cp:version/>
  <cp:contentType/>
  <cp:contentStatus/>
</cp:coreProperties>
</file>